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5"/>
  </bookViews>
  <sheets>
    <sheet name="ประกอบงบทดลอง" sheetId="1" r:id="rId1"/>
    <sheet name="ประกอบงบทดลองและรายงานรับจ่ายเง" sheetId="2" r:id="rId2"/>
    <sheet name="ประกอบงบทดลองลูกหนี้เงินกู้" sheetId="3" r:id="rId3"/>
    <sheet name="รายละเอียด" sheetId="4" r:id="rId4"/>
    <sheet name="ดอกเบี้ย" sheetId="5" r:id="rId5"/>
    <sheet name="รายละเอียดรายได้" sheetId="6" r:id="rId6"/>
    <sheet name="รายงานกระแสเงินสดแบบใหม่" sheetId="7" r:id="rId7"/>
    <sheet name="กระทบยอด ธกส." sheetId="8" r:id="rId8"/>
    <sheet name="กระทบยอดกรุงไทย" sheetId="9" r:id="rId9"/>
    <sheet name="ค่าปรับ" sheetId="10" r:id="rId10"/>
    <sheet name="รับ-จ่ายเงิน" sheetId="11" r:id="rId11"/>
    <sheet name="งบทดลอง" sheetId="12" r:id="rId12"/>
    <sheet name="กระดาษทำการรายรับ" sheetId="13" r:id="rId13"/>
    <sheet name="กระดาษทำการสะสม" sheetId="14" r:id="rId14"/>
    <sheet name="กระดาษทำการคงเหลือ" sheetId="15" r:id="rId15"/>
    <sheet name="คงเหลือทุกแห่งเงิน" sheetId="16" r:id="rId16"/>
  </sheets>
  <definedNames>
    <definedName name="_xlnm.Print_Area" localSheetId="0">'ประกอบงบทดลอง'!$A$1:$D$26</definedName>
    <definedName name="_xlnm.Print_Area" localSheetId="2">'ประกอบงบทดลองลูกหนี้เงินกู้'!$A$1:$E$34</definedName>
    <definedName name="_xlnm.Print_Area" localSheetId="1">'ประกอบงบทดลองและรายงานรับจ่ายเง'!$A$1:$D$37</definedName>
  </definedNames>
  <calcPr fullCalcOnLoad="1"/>
</workbook>
</file>

<file path=xl/sharedStrings.xml><?xml version="1.0" encoding="utf-8"?>
<sst xmlns="http://schemas.openxmlformats.org/spreadsheetml/2006/main" count="1476" uniqueCount="734">
  <si>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</si>
  <si>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</si>
  <si>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</si>
  <si>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</si>
  <si>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</si>
  <si>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</si>
  <si>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</si>
  <si>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</si>
  <si>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</si>
  <si>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</si>
  <si>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</si>
  <si>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</si>
  <si>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</si>
  <si>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</si>
  <si>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</si>
  <si>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</si>
  <si>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</si>
  <si>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</si>
  <si>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</si>
  <si>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</si>
  <si>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</si>
  <si>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</si>
  <si>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</si>
  <si>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</si>
  <si>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</si>
  <si>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</si>
  <si>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</si>
  <si>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</si>
  <si>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</si>
  <si>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</si>
  <si>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</si>
  <si>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</si>
  <si>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</si>
  <si>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</si>
  <si>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</si>
  <si>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</si>
  <si>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</si>
  <si>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</si>
  <si>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</si>
  <si>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</si>
  <si>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</si>
  <si>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</si>
  <si>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</si>
  <si>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</si>
  <si>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</si>
  <si>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</si>
  <si>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</si>
  <si>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</si>
  <si>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</si>
  <si>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</si>
  <si>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</si>
  <si>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</si>
  <si>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</si>
  <si>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</si>
  <si>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</si>
  <si>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</si>
  <si>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</si>
  <si>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</si>
  <si>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</si>
  <si>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</si>
  <si>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</si>
  <si>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</si>
  <si>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</si>
  <si>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</si>
  <si>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</si>
  <si>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</si>
  <si>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</si>
  <si>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</si>
  <si>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</si>
  <si>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</si>
  <si>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</si>
  <si>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</si>
  <si>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</si>
  <si>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</si>
  <si>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</si>
  <si>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</si>
  <si>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</si>
  <si>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</si>
  <si>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</si>
  <si>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</si>
  <si>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</si>
  <si>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</si>
  <si>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</si>
  <si>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</si>
  <si>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</si>
  <si>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</si>
  <si>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</si>
  <si>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</si>
  <si>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</si>
  <si>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</si>
  <si>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</si>
  <si>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</si>
  <si>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</si>
  <si>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</si>
  <si>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</si>
  <si>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</si>
  <si>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</si>
  <si>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</si>
  <si>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</si>
  <si>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</si>
  <si>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</si>
  <si>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</si>
  <si>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</si>
  <si>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</si>
  <si>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</si>
  <si>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</si>
  <si>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</si>
  <si>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</si>
  <si>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</si>
  <si>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</si>
  <si>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</si>
  <si>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</si>
  <si>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</si>
  <si>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</si>
  <si>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</si>
  <si>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</si>
  <si>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</si>
  <si>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</si>
  <si>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</si>
  <si>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</si>
  <si>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</si>
  <si>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</si>
  <si>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</si>
  <si>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</si>
  <si>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</si>
  <si>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</si>
  <si>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</si>
  <si>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</si>
  <si>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</si>
  <si>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</si>
  <si>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</si>
  <si>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</si>
  <si>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</si>
  <si>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</si>
  <si>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</si>
  <si>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</si>
  <si>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</si>
  <si>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</si>
  <si>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</si>
  <si>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</si>
  <si>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</si>
  <si>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</si>
  <si>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</si>
  <si>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</si>
  <si>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</si>
  <si>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</si>
  <si>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</si>
  <si>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</si>
  <si>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</si>
  <si>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</si>
  <si>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</si>
  <si>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</si>
  <si>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</si>
  <si>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</si>
  <si>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</si>
  <si>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</si>
  <si>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</si>
  <si>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</si>
  <si>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</si>
  <si>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</si>
  <si>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</si>
  <si>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</si>
  <si>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</si>
  <si>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</si>
  <si>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</si>
  <si>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</si>
  <si>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</si>
  <si>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</si>
  <si>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</si>
  <si>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</si>
  <si>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</si>
  <si>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</si>
  <si>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</si>
  <si>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</si>
  <si>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</si>
  <si>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</si>
  <si>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</si>
  <si>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</si>
  <si>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</si>
  <si>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</si>
  <si>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</si>
  <si>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</si>
  <si>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</si>
  <si>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</si>
  <si>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</si>
  <si>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</si>
  <si>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</si>
  <si>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</si>
  <si>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</si>
  <si>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</si>
  <si>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</si>
  <si>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</si>
  <si>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</si>
  <si>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</si>
  <si>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</si>
  <si>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</si>
  <si>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</si>
  <si>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</si>
  <si>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</si>
  <si>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</si>
  <si>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</si>
  <si>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</si>
  <si>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</si>
  <si>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</si>
  <si>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17/2557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</si>
  <si>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</si>
  <si>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</si>
  <si>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</si>
  <si>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</si>
  <si>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</si>
  <si>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</si>
  <si>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</si>
  <si>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</si>
  <si>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</si>
  <si>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</si>
  <si>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</si>
  <si>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</si>
  <si>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</si>
  <si>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</si>
  <si>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</si>
  <si>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</si>
  <si>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</si>
  <si>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</si>
  <si>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</si>
  <si>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กลุ่มทำหินทราย หมู่ 11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</si>
  <si>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</si>
  <si>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</si>
  <si>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</si>
  <si>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กลุ่มทำไร่มันสำประหลัง หมู่ 1</t>
  </si>
  <si>
    <t>กลุ่มไร่นาสวนผสม หมู่ 9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</si>
  <si>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</si>
  <si>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</si>
  <si>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</si>
  <si>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</si>
  <si>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</si>
  <si>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</si>
  <si>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</si>
  <si>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r>
      <t>หัก</t>
    </r>
    <r>
      <rPr>
        <b/>
        <sz val="16"/>
        <rFont val="Angsana New"/>
        <family val="1"/>
      </rPr>
      <t xml:space="preserve">  รายได้ที่ยังไม่รับรู้</t>
    </r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</si>
  <si>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</si>
  <si>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</si>
  <si>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</si>
  <si>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</si>
  <si>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</si>
  <si>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</si>
  <si>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</si>
  <si>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</si>
  <si>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</si>
  <si>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</si>
  <si>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</si>
  <si>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</si>
  <si>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</si>
  <si>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</si>
  <si>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</si>
  <si>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</si>
  <si>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</si>
  <si>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</si>
  <si>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</si>
  <si>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</si>
  <si>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16/2559</t>
  </si>
  <si>
    <t>11/2559</t>
  </si>
  <si>
    <t>13/2559</t>
  </si>
  <si>
    <t xml:space="preserve">กลุ่มเกษตรกรบ้านละลม   ม.  2   </t>
  </si>
  <si>
    <t>20/2559</t>
  </si>
  <si>
    <t>10/2559</t>
  </si>
  <si>
    <t>กลุ่มเกษตรกรปลูกมันสำปะหลัง หมูที่ 2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</si>
  <si>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</si>
  <si>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</si>
  <si>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</si>
  <si>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</si>
  <si>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15/2559</t>
  </si>
  <si>
    <t>18/2559</t>
  </si>
  <si>
    <t>กลุ่มทำไร่มันสำปะหลัง หมู่ 4</t>
  </si>
  <si>
    <t>12/2559</t>
  </si>
  <si>
    <t>กลุ่มปลูกพืชฤดูแล้ง ม. 12 บ้านโคกพลวง</t>
  </si>
  <si>
    <t>19/2559</t>
  </si>
  <si>
    <t>กลุ่มเกษตรกรบ้านโคกพลวง ม. 12</t>
  </si>
  <si>
    <t>กลุ่มปลูกมันนสำปะหลัง หมู่ 8</t>
  </si>
  <si>
    <t>29 ก.พ. 59</t>
  </si>
  <si>
    <t>14/2559</t>
  </si>
  <si>
    <t>17/2559</t>
  </si>
  <si>
    <t>กลุ่มเลี้ยงหมูบ้านคลอยาง ม. 9</t>
  </si>
  <si>
    <t>6/2559</t>
  </si>
  <si>
    <t>กลุ่มทำขนมจีน บ้านหนองผักหวาน หมู่ 11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</si>
  <si>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</si>
  <si>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</si>
  <si>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</si>
  <si>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</si>
  <si>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</si>
  <si>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</si>
  <si>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</si>
  <si>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</si>
  <si>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</si>
  <si>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</si>
  <si>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</si>
  <si>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</si>
  <si>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>รายละเอียด ประกอบรายงานรับ - จ่ายเงิน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</si>
  <si>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</si>
  <si>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</si>
  <si>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</si>
  <si>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</si>
  <si>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</si>
  <si>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</si>
  <si>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</si>
  <si>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ณ วันที่  31  ธันวาคม  2559</t>
  </si>
  <si>
    <t xml:space="preserve">  ประกอบงบทดลอง  ณ  วันที่    31  ธันวาคม  2559</t>
  </si>
  <si>
    <t>4/2560</t>
  </si>
  <si>
    <t>กลุ่มทำหินทราย หมู่ 10 บ้านหนองชุมแสง</t>
  </si>
  <si>
    <t>29 ธงค. 59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</si>
  <si>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</si>
  <si>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</si>
  <si>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</si>
  <si>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</si>
  <si>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</si>
  <si>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 xml:space="preserve">  ประกอบงบทดลอง  ณ  วันที่    31  ธันวาคม 2559</t>
  </si>
  <si>
    <t>4/2559</t>
  </si>
  <si>
    <t>ยอดเงินคงเหลือตามรายงานธนาคาร ณ วันที่  31  ธันวาคม  2559</t>
  </si>
  <si>
    <t>ยอดเงินคงเหลือตามบัญชี  ณ  วันที่  31  ธันวาคม  2559</t>
  </si>
  <si>
    <t>(ลงชื่อ)...................................................วันที่ 31  ธันวาคม 2559</t>
  </si>
  <si>
    <t>(ลงชื่อ)............................วันที่  31  ธันวาคม 2559</t>
  </si>
  <si>
    <t>16 ธ .ค. 59</t>
  </si>
  <si>
    <t>10054172</t>
  </si>
  <si>
    <t>27 ธ.ค. 59</t>
  </si>
  <si>
    <t>10054188</t>
  </si>
  <si>
    <t>10054189</t>
  </si>
  <si>
    <t>10054193</t>
  </si>
  <si>
    <t>29 ธ.ค. 59</t>
  </si>
  <si>
    <t>10054196</t>
  </si>
  <si>
    <t>10054198</t>
  </si>
  <si>
    <t>10054200</t>
  </si>
  <si>
    <t>10054203</t>
  </si>
  <si>
    <t>10054204</t>
  </si>
  <si>
    <t>10054205</t>
  </si>
  <si>
    <t>30 ธ.ค. 59</t>
  </si>
  <si>
    <t>10054206</t>
  </si>
  <si>
    <t>10054207</t>
  </si>
  <si>
    <t>ยอดเงินคงเหลือตามบัญชี  ณ  วันที่  31 ธันวาคม  2559</t>
  </si>
  <si>
    <t>(ลงชื่อ)...................................................วันที่ 31 ธันวาคม 2559</t>
  </si>
  <si>
    <t>(ลงชื่อ).................................วันที่  31 ธันวาคม 2559</t>
  </si>
  <si>
    <t>รายงานรับ-จ่ายเงิน</t>
  </si>
  <si>
    <t>ปีงบประมาณ 2560 ประจำเดือน ธันวาคม พ.ศ.2559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</si>
  <si>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</si>
  <si>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</si>
  <si>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</si>
  <si>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</si>
  <si>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</si>
  <si>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</si>
  <si>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</si>
  <si>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</si>
  <si>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34,753,210.35</t>
  </si>
  <si>
    <t>449,212.00</t>
  </si>
  <si>
    <t>0.00</t>
  </si>
  <si>
    <t>145.96</t>
  </si>
  <si>
    <t xml:space="preserve"> 411000    </t>
  </si>
  <si>
    <t>24.92</t>
  </si>
  <si>
    <t>59,382.00</t>
  </si>
  <si>
    <t>9,698.40</t>
  </si>
  <si>
    <t xml:space="preserve"> 412000    </t>
  </si>
  <si>
    <t>3,480.60</t>
  </si>
  <si>
    <t>395,488.00</t>
  </si>
  <si>
    <t>31,807.36</t>
  </si>
  <si>
    <t xml:space="preserve"> 413000    </t>
  </si>
  <si>
    <t>19,742.64</t>
  </si>
  <si>
    <t>118,200.00</t>
  </si>
  <si>
    <t xml:space="preserve"> 415000    </t>
  </si>
  <si>
    <t>15,222,279.00</t>
  </si>
  <si>
    <t>3,696,425.18</t>
  </si>
  <si>
    <t xml:space="preserve"> 421000    </t>
  </si>
  <si>
    <t>1,260,233.76</t>
  </si>
  <si>
    <t>17,887,439.00</t>
  </si>
  <si>
    <t>5,264,639.00</t>
  </si>
  <si>
    <t xml:space="preserve"> 431000    </t>
  </si>
  <si>
    <t>34,132,000.00</t>
  </si>
  <si>
    <t>9,002,715.90</t>
  </si>
  <si>
    <t xml:space="preserve">          </t>
  </si>
  <si>
    <t>1,283,481.92</t>
  </si>
  <si>
    <t>880.21</t>
  </si>
  <si>
    <t>ลูกหนี้ภาษีบำรุงท้องที่</t>
  </si>
  <si>
    <t xml:space="preserve"> 110602    </t>
  </si>
  <si>
    <t>150.41</t>
  </si>
  <si>
    <t>2,256,900.00</t>
  </si>
  <si>
    <t>ลูกหนี้เงินยืม</t>
  </si>
  <si>
    <t xml:space="preserve"> 110605    </t>
  </si>
  <si>
    <t>773,200.00</t>
  </si>
  <si>
    <t>354,000.00</t>
  </si>
  <si>
    <t>ลูกหนี้เงินทุนโครงการเศรษฐกิจชุมชน</t>
  </si>
  <si>
    <t xml:space="preserve"> 110612    </t>
  </si>
  <si>
    <t>200,000.00</t>
  </si>
  <si>
    <t>20,689.86</t>
  </si>
  <si>
    <t>เงินรับฝากภาษีหัก ณ ที่จ่าย</t>
  </si>
  <si>
    <t xml:space="preserve"> 230102    </t>
  </si>
  <si>
    <t>12,697.95</t>
  </si>
  <si>
    <t>57.65</t>
  </si>
  <si>
    <t>เงินรับฝากค่าใช้จ่ายในการจัดเก็บภาษีบำรุงท้องที่ 5%</t>
  </si>
  <si>
    <t xml:space="preserve"> 230105    </t>
  </si>
  <si>
    <t>9.85</t>
  </si>
  <si>
    <t>69.18</t>
  </si>
  <si>
    <t>เงินรับฝากส่วนลดในการจัดเก็บภาษีบำรุงท้องที่ 6%</t>
  </si>
  <si>
    <t xml:space="preserve"> 230106    </t>
  </si>
  <si>
    <t>11.82</t>
  </si>
  <si>
    <t>80,325.00</t>
  </si>
  <si>
    <t>เงินรับฝากประกันสัญญา</t>
  </si>
  <si>
    <t xml:space="preserve"> 230109    </t>
  </si>
  <si>
    <t>19,856.00</t>
  </si>
  <si>
    <t>เงินรับฝากประกันสังคม</t>
  </si>
  <si>
    <t xml:space="preserve"> 230115    </t>
  </si>
  <si>
    <t>6,802.00</t>
  </si>
  <si>
    <t>580,863.02</t>
  </si>
  <si>
    <t>เงินรับฝากค่าใช้จ่ายอื่น</t>
  </si>
  <si>
    <t xml:space="preserve"> 230117    </t>
  </si>
  <si>
    <t>197,496.00</t>
  </si>
  <si>
    <t>438.00</t>
  </si>
  <si>
    <t>เงินรับฝากเงินทุนโครงการเศรษฐกิจชุมชน</t>
  </si>
  <si>
    <t xml:space="preserve"> 230118    </t>
  </si>
  <si>
    <t>250.00</t>
  </si>
  <si>
    <t>2,469.00</t>
  </si>
  <si>
    <t>เงินรับฝากอื่น ๆ</t>
  </si>
  <si>
    <t xml:space="preserve"> 230199    </t>
  </si>
  <si>
    <t>65,534.69</t>
  </si>
  <si>
    <t>เงินสะสม</t>
  </si>
  <si>
    <t xml:space="preserve"> 310000    </t>
  </si>
  <si>
    <t>4.89</t>
  </si>
  <si>
    <t>เงินทุนสำรองเงินสะสม</t>
  </si>
  <si>
    <t xml:space="preserve"> 320000    </t>
  </si>
  <si>
    <t>3,382,087.50</t>
  </si>
  <si>
    <t>1,273,412.03</t>
  </si>
  <si>
    <t>12,384,803.40</t>
  </si>
  <si>
    <t>2,556,893.95</t>
  </si>
  <si>
    <t>10,619,650.00</t>
  </si>
  <si>
    <t>2,703,356.00</t>
  </si>
  <si>
    <t>งบกลาง</t>
  </si>
  <si>
    <t xml:space="preserve"> 511000    </t>
  </si>
  <si>
    <t>935,502.00</t>
  </si>
  <si>
    <t>2,831,240.00</t>
  </si>
  <si>
    <t>707,580.00</t>
  </si>
  <si>
    <t>เงินเดือน (ฝ่ายการเมือง)</t>
  </si>
  <si>
    <t xml:space="preserve"> 521000    </t>
  </si>
  <si>
    <t>235,860.00</t>
  </si>
  <si>
    <t>7,640,644.00</t>
  </si>
  <si>
    <t>1,731,955.00</t>
  </si>
  <si>
    <t>เงินเดือน (ฝ่ายประจำ)</t>
  </si>
  <si>
    <t xml:space="preserve"> 522000    </t>
  </si>
  <si>
    <t>580,915.00</t>
  </si>
  <si>
    <t>1,181,750.00</t>
  </si>
  <si>
    <t>72,539.00</t>
  </si>
  <si>
    <t>ค่าตอบแทน</t>
  </si>
  <si>
    <t xml:space="preserve"> 531000    </t>
  </si>
  <si>
    <t>25,539.00</t>
  </si>
  <si>
    <t>3,075,200.00</t>
  </si>
  <si>
    <t>447,512.00</t>
  </si>
  <si>
    <t>ค่าใช้สอย</t>
  </si>
  <si>
    <t xml:space="preserve"> 532000    </t>
  </si>
  <si>
    <t>296,192.00</t>
  </si>
  <si>
    <t>1,796,116.00</t>
  </si>
  <si>
    <t>204,090.04</t>
  </si>
  <si>
    <t>ค่าวัสดุ</t>
  </si>
  <si>
    <t xml:space="preserve"> 533000    </t>
  </si>
  <si>
    <t>115,451.04</t>
  </si>
  <si>
    <t>456,000.00</t>
  </si>
  <si>
    <t>63,496.95</t>
  </si>
  <si>
    <t>ค่าสาธารณูปโภค</t>
  </si>
  <si>
    <t xml:space="preserve"> 534000    </t>
  </si>
  <si>
    <t>39,378.78</t>
  </si>
  <si>
    <t>625,100.00</t>
  </si>
  <si>
    <t>ค่าครุภัณฑ์</t>
  </si>
  <si>
    <t xml:space="preserve"> 541000    </t>
  </si>
  <si>
    <t>3,718,300.00</t>
  </si>
  <si>
    <t>ค่าที่ดินและสิ่งก่อสร้าง</t>
  </si>
  <si>
    <t xml:space="preserve"> 542000    </t>
  </si>
  <si>
    <t>2,188,000.00</t>
  </si>
  <si>
    <t>961,560.00</t>
  </si>
  <si>
    <t>เงินอุดหนุน</t>
  </si>
  <si>
    <t xml:space="preserve"> 561000    </t>
  </si>
  <si>
    <t>566,680.00</t>
  </si>
  <si>
    <t>6,892,088.99</t>
  </si>
  <si>
    <t>2,795,517.82</t>
  </si>
  <si>
    <t>19.58</t>
  </si>
  <si>
    <t>2,260,800.00</t>
  </si>
  <si>
    <t>777,100.00</t>
  </si>
  <si>
    <t>307,700.00</t>
  </si>
  <si>
    <t>199,900.00</t>
  </si>
  <si>
    <t>788,974.60</t>
  </si>
  <si>
    <t xml:space="preserve"> 210402    </t>
  </si>
  <si>
    <t>465,520.00</t>
  </si>
  <si>
    <t>76,300.00</t>
  </si>
  <si>
    <t>เงินรับฝากเงินรอคืนจังหวัด</t>
  </si>
  <si>
    <t xml:space="preserve"> 230116    </t>
  </si>
  <si>
    <t>101,386.00</t>
  </si>
  <si>
    <t>90,619.00</t>
  </si>
  <si>
    <t>993,140.00</t>
  </si>
  <si>
    <t>984,500.00</t>
  </si>
  <si>
    <t>5,149,729.06</t>
  </si>
  <si>
    <t>2,734,634.95</t>
  </si>
  <si>
    <t>12,041,818.05</t>
  </si>
  <si>
    <t>รวมรายจ่าย</t>
  </si>
  <si>
    <t>5,530,152.77</t>
  </si>
  <si>
    <t>342,985.35</t>
  </si>
  <si>
    <t>รายรับสูงกว่า (ต่ำกว่า) รายจ่าย</t>
  </si>
  <si>
    <t>-2,973,258.82</t>
  </si>
  <si>
    <t>31,779,951.53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</si>
  <si>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</si>
  <si>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</si>
  <si>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</si>
  <si>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</si>
  <si>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</si>
  <si>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ณ วันที่ 31 ธันวาคม 2559</t>
  </si>
  <si>
    <t>เดบิต</t>
  </si>
  <si>
    <t>เครดิต</t>
  </si>
  <si>
    <t>เงินฝาก-ออมทรัพย์/เผื่อเรียก(052500737623)</t>
  </si>
  <si>
    <t xml:space="preserve">110201            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</si>
  <si>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</si>
  <si>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</si>
  <si>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</si>
  <si>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</si>
  <si>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110202              </t>
  </si>
  <si>
    <t xml:space="preserve">110602              </t>
  </si>
  <si>
    <t xml:space="preserve">110605              </t>
  </si>
  <si>
    <t>รายได้จากรัฐบาลค้างรับ</t>
  </si>
  <si>
    <t xml:space="preserve">110611              </t>
  </si>
  <si>
    <t xml:space="preserve">110612              </t>
  </si>
  <si>
    <t xml:space="preserve">210402              </t>
  </si>
  <si>
    <t xml:space="preserve">230105              </t>
  </si>
  <si>
    <t xml:space="preserve">230106              </t>
  </si>
  <si>
    <t xml:space="preserve">230109              </t>
  </si>
  <si>
    <t xml:space="preserve">230118              </t>
  </si>
  <si>
    <t>เงินรับฝากอื่นๆ เงินค่าใช้จ่ายภาษีบำรุงทุ้องที่ 5%</t>
  </si>
  <si>
    <t xml:space="preserve">230199              </t>
  </si>
  <si>
    <t>เงินรับฝากอื่นๆ เงินประกันสัญญา</t>
  </si>
  <si>
    <t>เงินรับฝากอื่นๆ เงินส่วนลดภาษีบำรุงท้องที่ 6%</t>
  </si>
  <si>
    <t xml:space="preserve">310000              </t>
  </si>
  <si>
    <t xml:space="preserve">320000              </t>
  </si>
  <si>
    <t>ภาษีบำรุงท้องที่</t>
  </si>
  <si>
    <t xml:space="preserve">411002              </t>
  </si>
  <si>
    <t>ค่าธรรมเนียมเกี่ยวกับใบอนุญาตการขายสุรา</t>
  </si>
  <si>
    <t xml:space="preserve">412103              </t>
  </si>
  <si>
    <t>ค่าธรรมเนียมเกี่ยวกับการควบคุมอาคาร</t>
  </si>
  <si>
    <t xml:space="preserve">412106              </t>
  </si>
  <si>
    <t>ค่าธรรมเนียมปิด โปรย ติดตั้งแผ่นประกาศหรือแผ่นปลิวเพื่อการโฆษณา</t>
  </si>
  <si>
    <t xml:space="preserve">412111              </t>
  </si>
  <si>
    <t>ค่าธรรมเนียมจดทะเบียนพาณิชย์</t>
  </si>
  <si>
    <t xml:space="preserve">412128              </t>
  </si>
  <si>
    <t>ค่าปรับการผิดสัญญา</t>
  </si>
  <si>
    <t xml:space="preserve">412210              </t>
  </si>
  <si>
    <t>ค่าใบอนุญาตรับทำการเก็บ ขน สิ่งปฏิกูล หรือมูลฝอย</t>
  </si>
  <si>
    <t xml:space="preserve">412301              </t>
  </si>
  <si>
    <t>ค่าใบอนุญาตจำหน่ายสินค้าในที่หรือทางสาธารณะ</t>
  </si>
  <si>
    <t xml:space="preserve">412305              </t>
  </si>
  <si>
    <t>ค่าใบอนุญาตเกี่ยวกับการควบคุมอาคาร</t>
  </si>
  <si>
    <t xml:space="preserve">412307              </t>
  </si>
  <si>
    <t xml:space="preserve">413003              </t>
  </si>
  <si>
    <t>ภาษีมูลค่าเพิ่มตาม พ.ร.บ. กำหนดแผนฯ</t>
  </si>
  <si>
    <t xml:space="preserve">421002              </t>
  </si>
  <si>
    <t>ภาษีมูลค่าเพิ่มตาม พ.ร.บ.จัดสรรรายได้ฯ</t>
  </si>
  <si>
    <t xml:space="preserve">421004              </t>
  </si>
  <si>
    <t>ภาษีธุรกิจเฉพาะ</t>
  </si>
  <si>
    <t xml:space="preserve">421005              </t>
  </si>
  <si>
    <t>ภาษีสุรา</t>
  </si>
  <si>
    <t xml:space="preserve">421006              </t>
  </si>
  <si>
    <t>ภาษีสรรพสามิต</t>
  </si>
  <si>
    <t xml:space="preserve">421007              </t>
  </si>
  <si>
    <t>ค่าภาคหลวงปิโตรเลียม</t>
  </si>
  <si>
    <t xml:space="preserve">421013              </t>
  </si>
  <si>
    <t>ค่าธรรมเนียมจดทะเบียนสิทธิและนิติกรรมตามประมวลกฎหมายที่ดิน</t>
  </si>
  <si>
    <t xml:space="preserve">421015            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</si>
  <si>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</si>
  <si>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431002              </t>
  </si>
  <si>
    <t xml:space="preserve">511000              </t>
  </si>
  <si>
    <t xml:space="preserve">521000              </t>
  </si>
  <si>
    <t xml:space="preserve">522000              </t>
  </si>
  <si>
    <t xml:space="preserve">531000              </t>
  </si>
  <si>
    <t xml:space="preserve">532000              </t>
  </si>
  <si>
    <t xml:space="preserve">533000              </t>
  </si>
  <si>
    <t xml:space="preserve">534000              </t>
  </si>
  <si>
    <t xml:space="preserve">561000              </t>
  </si>
  <si>
    <t>กระดาษทำการกระทบยอดรายจ่ายตามงบประมาณ (จ่ายจากเงินรายรับ)</t>
  </si>
  <si>
    <t>ประจำเดือน ธันวาคม  ปีงบประมาณ   พ.ศ. 2560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</si>
  <si>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</si>
  <si>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</si>
  <si>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</si>
  <si>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</si>
  <si>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</si>
  <si>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</si>
  <si>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</si>
  <si>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</si>
  <si>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</si>
  <si>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</si>
  <si>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</si>
  <si>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</si>
  <si>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</si>
  <si>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</si>
  <si>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</si>
  <si>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</si>
  <si>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</si>
  <si>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</si>
  <si>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</si>
  <si>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</si>
  <si>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</si>
  <si>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</si>
  <si>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</si>
  <si>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</si>
  <si>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</si>
  <si>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</si>
  <si>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</si>
  <si>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</si>
  <si>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</si>
  <si>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</si>
  <si>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</si>
  <si>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</si>
  <si>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</si>
  <si>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</si>
  <si>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110300</t>
  </si>
  <si>
    <t>เงินงบประมาณ</t>
  </si>
  <si>
    <t>เบี้ยยังชีพผู้สูงอายุ</t>
  </si>
  <si>
    <t>110700</t>
  </si>
  <si>
    <t>เบี้ยยังชีพคนพิการ</t>
  </si>
  <si>
    <t>110800</t>
  </si>
  <si>
    <t>เบี้ยยังชีพผู้ป่วยเอดส์</t>
  </si>
  <si>
    <t>110900</t>
  </si>
  <si>
    <t>สำรองจ่าย</t>
  </si>
  <si>
    <t>111000</t>
  </si>
  <si>
    <t>รายจ่ายตามข้อผูกพัน</t>
  </si>
  <si>
    <t>111100</t>
  </si>
  <si>
    <t>เงินสมทบกองทุนบำเหน็จบำนาญข้าราชการส่วนท้องถิ่น (กบท.)</t>
  </si>
  <si>
    <t>120100</t>
  </si>
  <si>
    <t>เงินเดือนนายก/รองนายก</t>
  </si>
  <si>
    <t>210100</t>
  </si>
  <si>
    <t>เงินค่าตอบแทนประจำตำแหน่งนายก/รองนายก</t>
  </si>
  <si>
    <t>210200</t>
  </si>
  <si>
    <t>เงินค่าตอบแทนพิเศษนายก/รองนายก</t>
  </si>
  <si>
    <t>210300</t>
  </si>
  <si>
    <t>เงินค่าตอบแทนเลขานุการ/ที่ปรึกษานายกเทศมนตรี นายกองค์การบริหารส่วนตำบล</t>
  </si>
  <si>
    <t>210400</t>
  </si>
  <si>
    <t>เงินค่าตอบแทนสมาชิกสภาองค์กรปกครองส่วนท้องถิ่น</t>
  </si>
  <si>
    <t>210600</t>
  </si>
  <si>
    <t>เงินค่าตอบแทนอื่น</t>
  </si>
  <si>
    <t>210700</t>
  </si>
  <si>
    <t>เงินเดือนพนักงาน</t>
  </si>
  <si>
    <t>220100</t>
  </si>
  <si>
    <t>เงินเพิ่มต่าง ๆ ของพนักงาน</t>
  </si>
  <si>
    <t>220200</t>
  </si>
  <si>
    <t>เงินประจำตำแหน่ง</t>
  </si>
  <si>
    <t>220300</t>
  </si>
  <si>
    <t>ค่าจ้างลูกจ้างประจำ</t>
  </si>
  <si>
    <t>220500</t>
  </si>
  <si>
    <t>ค่าตอบแทนพนักงานจ้าง</t>
  </si>
  <si>
    <t>220700</t>
  </si>
  <si>
    <t>เงินเพิ่มต่าง ๆของพนักงานจ้าง</t>
  </si>
  <si>
    <t>220800</t>
  </si>
  <si>
    <t>ค่าเช่าบ้าน</t>
  </si>
  <si>
    <t>310400</t>
  </si>
  <si>
    <t>เงินช่วยเหลือการศึกษาบุตร</t>
  </si>
  <si>
    <t>310500</t>
  </si>
  <si>
    <t>รายจ่ายเพื่อให้ได้มาซึ่งบริการ</t>
  </si>
  <si>
    <t>320100</t>
  </si>
  <si>
    <t>รายจ่ายเกี่ยวกับการรับรองและพิธีการ</t>
  </si>
  <si>
    <t>320200</t>
  </si>
  <si>
    <t>รายจ่ายเกี่ยวเนื่องกับการปฏิบัติราชการที่ไม่เข้าลักษณะรายจ่ายหมวดอื่นๆ</t>
  </si>
  <si>
    <t>320300</t>
  </si>
  <si>
    <t>ค่าบำรุงรักษาและซ่อมแซม</t>
  </si>
  <si>
    <t>320400</t>
  </si>
  <si>
    <t>วัสดุสำนักงาน</t>
  </si>
  <si>
    <t>330100</t>
  </si>
  <si>
    <t>วัสดุงานบ้านงานครัว</t>
  </si>
  <si>
    <t>330300</t>
  </si>
  <si>
    <t>ค่าอาหารเสริม (นม)</t>
  </si>
  <si>
    <t>330400</t>
  </si>
  <si>
    <t>วัสดุยานพาหนะและขนส่ง</t>
  </si>
  <si>
    <t>330700</t>
  </si>
  <si>
    <t>วัสดุเชื้อเพลิงและหล่อลื่น</t>
  </si>
  <si>
    <t>330800</t>
  </si>
  <si>
    <t>วัสดุคอมพิวเตอร์</t>
  </si>
  <si>
    <t>331400</t>
  </si>
  <si>
    <t>ค่าไฟฟ้า</t>
  </si>
  <si>
    <t>340100</t>
  </si>
  <si>
    <t>ค่าน้ำประปา ค่าน้ำบาดาล</t>
  </si>
  <si>
    <t>340200</t>
  </si>
  <si>
    <t>ค่าบริการโทรศัพท์</t>
  </si>
  <si>
    <t>340300</t>
  </si>
  <si>
    <t>ค่าบริการสื่อสารและโทรคมนาคม</t>
  </si>
  <si>
    <t>340500</t>
  </si>
  <si>
    <t>เงินอุดหนุนองค์กรปกครองส่วนท้องถิ่น</t>
  </si>
  <si>
    <t>610100</t>
  </si>
  <si>
    <t>เงินอุดหนุนส่วนราชการ</t>
  </si>
  <si>
    <t>610200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</si>
  <si>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</si>
  <si>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</si>
  <si>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</si>
  <si>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ประจำเดือน  ธันวาคม ปีงบประมาณ พ.ศ.  2560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</si>
  <si>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</si>
  <si>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</si>
  <si>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</si>
  <si>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</si>
  <si>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</si>
  <si>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</si>
  <si>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420900</t>
  </si>
  <si>
    <t>กระดาษทำการกระทบยอดงบประมาณคงเหลือ</t>
  </si>
  <si>
    <t>ประจำเดือน ธันวาคม ปีงบประมาณ พ.ศ. 2560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</si>
  <si>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</si>
  <si>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</si>
  <si>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</si>
  <si>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</si>
  <si>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</si>
  <si>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</si>
  <si>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</si>
  <si>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310100</t>
  </si>
  <si>
    <t>ค่าตอบแทนการปฏิบัติงานนอกเวลาราชการ</t>
  </si>
  <si>
    <t>310300</t>
  </si>
  <si>
    <t>วัสดุไฟฟ้าและวิทยุ</t>
  </si>
  <si>
    <t>330200</t>
  </si>
  <si>
    <t>วัสดุก่อสร้าง</t>
  </si>
  <si>
    <t>330600</t>
  </si>
  <si>
    <t>ค่าบริการไปรษณีย์</t>
  </si>
  <si>
    <t>340400</t>
  </si>
  <si>
    <t>ครุภัณฑ์สำนักงาน</t>
  </si>
  <si>
    <t>410100</t>
  </si>
  <si>
    <t>ครุภัณฑ์โฆษณาและเผยแพร่</t>
  </si>
  <si>
    <t>410700</t>
  </si>
  <si>
    <t>ครุภัณฑ์สำรวจ</t>
  </si>
  <si>
    <t>411300</t>
  </si>
  <si>
    <t>ครุภัณฑ์คอมพิวเตอร์</t>
  </si>
  <si>
    <t>411600</t>
  </si>
  <si>
    <t>411800</t>
  </si>
  <si>
    <t>เงินอุดหนุนเอกชน</t>
  </si>
  <si>
    <t>610300</t>
  </si>
  <si>
    <t>อาคารต่าง ๆ</t>
  </si>
  <si>
    <t>420700</t>
  </si>
  <si>
    <t>ค่าก่อสร้างสิ่งสาธารณูปโภค</t>
  </si>
  <si>
    <t>421000</t>
  </si>
  <si>
    <t>รายงานยอดเงินคงเหลือทุกแหล่งเงิน</t>
  </si>
  <si>
    <t>ประจำเดือน ธันวาคม ปีงบประมาณ พ.ศ.  2560</t>
  </si>
  <si>
    <t>รวมหมวด</t>
  </si>
  <si>
    <t>รวมเงินงบประมาณคงเหลือ</t>
  </si>
  <si>
    <t>รวมยอดคงเหลือแต่ละงาน</t>
  </si>
  <si>
    <t xml:space="preserve">      </t>
  </si>
  <si>
    <t>วันที่  1  ธันวาคม  2559  ถึง   31  ธันวาคม  2559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</si>
</sst>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6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10"/>
      <color indexed="10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62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sz val="10"/>
      <color indexed="1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"/>
      <color indexed="8"/>
      <name val="Arial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sz val="10"/>
      <color indexed="48"/>
      <name val="Microsoft Sans Serif"/>
      <family val="0"/>
    </font>
    <font>
      <b/>
      <i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0"/>
      <color rgb="FFFF00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483D8B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sz val="12"/>
      <color rgb="FF000000"/>
      <name val="Microsoft Sans Serif"/>
      <family val="0"/>
    </font>
    <font>
      <sz val="1"/>
      <color rgb="FF000000"/>
      <name val="Arial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sz val="10"/>
      <color rgb="FF4169E1"/>
      <name val="Microsoft Sans Serif"/>
      <family val="0"/>
    </font>
    <font>
      <b/>
      <i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/>
      <top/>
      <bottom/>
    </border>
    <border>
      <left/>
      <right style="thin">
        <color rgb="FFA9A9A9"/>
      </right>
      <top/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/>
      <bottom/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 style="thin">
        <color rgb="FFFFFFFF"/>
      </left>
      <right>
        <color indexed="63"/>
      </right>
      <top style="thin">
        <color rgb="FFA9A9A9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D3D3D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D3D3D3"/>
      </top>
      <bottom>
        <color indexed="63"/>
      </bottom>
    </border>
    <border>
      <left style="thin">
        <color rgb="FFA9A9A9"/>
      </left>
      <right>
        <color indexed="63"/>
      </right>
      <top style="thin">
        <color rgb="FFD3D3D3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8" fillId="0" borderId="0" xfId="0" applyNumberFormat="1" applyFont="1" applyFill="1" applyBorder="1" applyAlignment="1">
      <alignment horizontal="right" vertical="top" wrapText="1" readingOrder="1"/>
    </xf>
    <xf numFmtId="0" fontId="69" fillId="35" borderId="30" xfId="0" applyNumberFormat="1" applyFont="1" applyFill="1" applyBorder="1" applyAlignment="1">
      <alignment horizontal="center" vertical="center" wrapText="1" readingOrder="1"/>
    </xf>
    <xf numFmtId="0" fontId="69" fillId="35" borderId="31" xfId="0" applyNumberFormat="1" applyFont="1" applyFill="1" applyBorder="1" applyAlignment="1">
      <alignment horizontal="center" vertical="center" wrapText="1" readingOrder="1"/>
    </xf>
    <xf numFmtId="0" fontId="69" fillId="35" borderId="32" xfId="0" applyNumberFormat="1" applyFont="1" applyFill="1" applyBorder="1" applyAlignment="1">
      <alignment horizontal="center" vertical="center" wrapText="1" readingOrder="1"/>
    </xf>
    <xf numFmtId="0" fontId="70" fillId="0" borderId="31" xfId="0" applyNumberFormat="1" applyFont="1" applyFill="1" applyBorder="1" applyAlignment="1">
      <alignment horizontal="right" vertical="center" wrapText="1" readingOrder="1"/>
    </xf>
    <xf numFmtId="240" fontId="70" fillId="0" borderId="31" xfId="0" applyNumberFormat="1" applyFont="1" applyFill="1" applyBorder="1" applyAlignment="1">
      <alignment horizontal="right" vertical="center" wrapText="1" readingOrder="1"/>
    </xf>
    <xf numFmtId="0" fontId="69" fillId="0" borderId="31" xfId="0" applyNumberFormat="1" applyFont="1" applyFill="1" applyBorder="1" applyAlignment="1">
      <alignment vertical="center" wrapText="1" readingOrder="1"/>
    </xf>
    <xf numFmtId="0" fontId="70" fillId="0" borderId="33" xfId="0" applyNumberFormat="1" applyFont="1" applyFill="1" applyBorder="1" applyAlignment="1">
      <alignment vertical="center" wrapText="1" readingOrder="1"/>
    </xf>
    <xf numFmtId="0" fontId="69" fillId="0" borderId="31" xfId="0" applyNumberFormat="1" applyFont="1" applyFill="1" applyBorder="1" applyAlignment="1">
      <alignment horizontal="right" vertical="center" wrapText="1" readingOrder="1"/>
    </xf>
    <xf numFmtId="0" fontId="69" fillId="0" borderId="33" xfId="0" applyNumberFormat="1" applyFont="1" applyFill="1" applyBorder="1" applyAlignment="1">
      <alignment horizontal="right" vertical="center" wrapText="1" readingOrder="1"/>
    </xf>
    <xf numFmtId="0" fontId="71" fillId="0" borderId="34" xfId="0" applyNumberFormat="1" applyFont="1" applyFill="1" applyBorder="1" applyAlignment="1">
      <alignment horizontal="right" vertical="center" wrapText="1" readingOrder="1"/>
    </xf>
    <xf numFmtId="0" fontId="71" fillId="0" borderId="35" xfId="0" applyNumberFormat="1" applyFont="1" applyFill="1" applyBorder="1" applyAlignment="1">
      <alignment horizontal="right" vertical="center" wrapText="1" readingOrder="1"/>
    </xf>
    <xf numFmtId="0" fontId="72" fillId="0" borderId="34" xfId="0" applyNumberFormat="1" applyFont="1" applyFill="1" applyBorder="1" applyAlignment="1">
      <alignment horizontal="right" vertical="center" wrapText="1" readingOrder="1"/>
    </xf>
    <xf numFmtId="0" fontId="72" fillId="0" borderId="35" xfId="0" applyNumberFormat="1" applyFont="1" applyFill="1" applyBorder="1" applyAlignment="1">
      <alignment horizontal="right" vertical="center" wrapText="1" readingOrder="1"/>
    </xf>
    <xf numFmtId="0" fontId="73" fillId="0" borderId="31" xfId="0" applyNumberFormat="1" applyFont="1" applyFill="1" applyBorder="1" applyAlignment="1">
      <alignment horizontal="right" vertical="center" wrapText="1" readingOrder="1"/>
    </xf>
    <xf numFmtId="0" fontId="69" fillId="0" borderId="36" xfId="0" applyNumberFormat="1" applyFont="1" applyFill="1" applyBorder="1" applyAlignment="1">
      <alignment horizontal="right" vertical="center" wrapText="1" readingOrder="1"/>
    </xf>
    <xf numFmtId="0" fontId="71" fillId="0" borderId="30" xfId="0" applyNumberFormat="1" applyFont="1" applyFill="1" applyBorder="1" applyAlignment="1">
      <alignment horizontal="right" vertical="center" wrapText="1" readingOrder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71" fillId="0" borderId="37" xfId="0" applyNumberFormat="1" applyFont="1" applyFill="1" applyBorder="1" applyAlignment="1">
      <alignment horizontal="right" vertical="center" wrapText="1" readingOrder="1"/>
    </xf>
    <xf numFmtId="0" fontId="71" fillId="0" borderId="30" xfId="0" applyNumberFormat="1" applyFont="1" applyFill="1" applyBorder="1" applyAlignment="1">
      <alignment horizontal="center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68" fillId="0" borderId="31" xfId="0" applyNumberFormat="1" applyFont="1" applyFill="1" applyBorder="1" applyAlignment="1">
      <alignment horizontal="center" vertical="center" wrapText="1" readingOrder="1"/>
    </xf>
    <xf numFmtId="241" fontId="68" fillId="0" borderId="31" xfId="0" applyNumberFormat="1" applyFont="1" applyFill="1" applyBorder="1" applyAlignment="1">
      <alignment horizontal="right" vertical="center" wrapText="1" readingOrder="1"/>
    </xf>
    <xf numFmtId="241" fontId="74" fillId="0" borderId="31" xfId="0" applyNumberFormat="1" applyFont="1" applyFill="1" applyBorder="1" applyAlignment="1">
      <alignment horizontal="right" vertical="center" wrapText="1" readingOrder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69" fillId="35" borderId="41" xfId="0" applyNumberFormat="1" applyFont="1" applyFill="1" applyBorder="1" applyAlignment="1">
      <alignment horizontal="center" vertical="center" wrapText="1" readingOrder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70" fillId="0" borderId="47" xfId="0" applyNumberFormat="1" applyFont="1" applyFill="1" applyBorder="1" applyAlignment="1">
      <alignment horizontal="center" vertical="top" wrapText="1" readingOrder="1"/>
    </xf>
    <xf numFmtId="241" fontId="70" fillId="0" borderId="31" xfId="0" applyNumberFormat="1" applyFont="1" applyFill="1" applyBorder="1" applyAlignment="1">
      <alignment horizontal="right" vertical="top" wrapText="1" readingOrder="1"/>
    </xf>
    <xf numFmtId="241" fontId="75" fillId="0" borderId="31" xfId="0" applyNumberFormat="1" applyFont="1" applyFill="1" applyBorder="1" applyAlignment="1">
      <alignment horizontal="right" vertical="top" wrapText="1" readingOrder="1"/>
    </xf>
    <xf numFmtId="0" fontId="76" fillId="36" borderId="31" xfId="0" applyNumberFormat="1" applyFont="1" applyFill="1" applyBorder="1" applyAlignment="1">
      <alignment vertical="top" wrapText="1" readingOrder="1"/>
    </xf>
    <xf numFmtId="0" fontId="15" fillId="36" borderId="32" xfId="0" applyNumberFormat="1" applyFont="1" applyFill="1" applyBorder="1" applyAlignment="1">
      <alignment vertical="top" wrapText="1"/>
    </xf>
    <xf numFmtId="0" fontId="75" fillId="0" borderId="31" xfId="0" applyNumberFormat="1" applyFont="1" applyFill="1" applyBorder="1" applyAlignment="1">
      <alignment horizontal="right" vertical="center" wrapText="1" readingOrder="1"/>
    </xf>
    <xf numFmtId="241" fontId="75" fillId="0" borderId="36" xfId="0" applyNumberFormat="1" applyFont="1" applyFill="1" applyBorder="1" applyAlignment="1">
      <alignment horizontal="right" vertical="top" wrapText="1" readingOrder="1"/>
    </xf>
    <xf numFmtId="241" fontId="75" fillId="0" borderId="39" xfId="0" applyNumberFormat="1" applyFont="1" applyFill="1" applyBorder="1" applyAlignment="1">
      <alignment horizontal="right" vertical="top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36" borderId="32" xfId="0" applyNumberFormat="1" applyFont="1" applyFill="1" applyBorder="1" applyAlignment="1">
      <alignment vertical="top" wrapText="1"/>
    </xf>
    <xf numFmtId="0" fontId="70" fillId="35" borderId="48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69" fillId="35" borderId="41" xfId="0" applyNumberFormat="1" applyFont="1" applyFill="1" applyBorder="1" applyAlignment="1">
      <alignment horizontal="center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69" fillId="37" borderId="49" xfId="0" applyNumberFormat="1" applyFont="1" applyFill="1" applyBorder="1" applyAlignment="1">
      <alignment vertical="top" wrapText="1" readingOrder="1"/>
    </xf>
    <xf numFmtId="0" fontId="70" fillId="0" borderId="47" xfId="0" applyNumberFormat="1" applyFont="1" applyFill="1" applyBorder="1" applyAlignment="1">
      <alignment vertical="top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70" fillId="0" borderId="47" xfId="0" applyNumberFormat="1" applyFont="1" applyFill="1" applyBorder="1" applyAlignment="1">
      <alignment horizontal="right" vertical="top" wrapText="1" readingOrder="1"/>
    </xf>
    <xf numFmtId="240" fontId="75" fillId="0" borderId="31" xfId="0" applyNumberFormat="1" applyFont="1" applyFill="1" applyBorder="1" applyAlignment="1">
      <alignment horizontal="right" vertical="center" wrapText="1" readingOrder="1"/>
    </xf>
    <xf numFmtId="240" fontId="77" fillId="0" borderId="31" xfId="0" applyNumberFormat="1" applyFont="1" applyFill="1" applyBorder="1" applyAlignment="1">
      <alignment horizontal="right" vertical="center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75" fillId="0" borderId="33" xfId="0" applyNumberFormat="1" applyFont="1" applyFill="1" applyBorder="1" applyAlignment="1">
      <alignment horizontal="right" vertical="center" wrapText="1" readingOrder="1"/>
    </xf>
    <xf numFmtId="240" fontId="75" fillId="0" borderId="36" xfId="0" applyNumberFormat="1" applyFont="1" applyFill="1" applyBorder="1" applyAlignment="1">
      <alignment horizontal="right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69" fillId="35" borderId="41" xfId="0" applyNumberFormat="1" applyFont="1" applyFill="1" applyBorder="1" applyAlignment="1">
      <alignment horizontal="center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5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8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 horizontal="center" vertical="top" wrapText="1" readingOrder="1"/>
    </xf>
    <xf numFmtId="0" fontId="78" fillId="0" borderId="0" xfId="0" applyNumberFormat="1" applyFont="1" applyFill="1" applyBorder="1" applyAlignment="1">
      <alignment horizontal="center" vertical="top" wrapText="1" readingOrder="1"/>
    </xf>
    <xf numFmtId="0" fontId="69" fillId="35" borderId="31" xfId="0" applyNumberFormat="1" applyFont="1" applyFill="1" applyBorder="1" applyAlignment="1">
      <alignment horizontal="center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69" fillId="35" borderId="30" xfId="0" applyNumberFormat="1" applyFont="1" applyFill="1" applyBorder="1" applyAlignment="1">
      <alignment horizontal="center" vertical="center" wrapText="1" readingOrder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69" fillId="35" borderId="32" xfId="0" applyNumberFormat="1" applyFont="1" applyFill="1" applyBorder="1" applyAlignment="1">
      <alignment horizontal="center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70" fillId="0" borderId="31" xfId="0" applyNumberFormat="1" applyFont="1" applyFill="1" applyBorder="1" applyAlignment="1">
      <alignment vertical="center" wrapText="1" readingOrder="1"/>
    </xf>
    <xf numFmtId="0" fontId="70" fillId="0" borderId="31" xfId="0" applyNumberFormat="1" applyFont="1" applyFill="1" applyBorder="1" applyAlignment="1">
      <alignment horizontal="right" vertical="center" wrapText="1" readingOrder="1"/>
    </xf>
    <xf numFmtId="0" fontId="70" fillId="0" borderId="31" xfId="0" applyNumberFormat="1" applyFont="1" applyFill="1" applyBorder="1" applyAlignment="1">
      <alignment horizontal="center" vertical="center" wrapText="1" readingOrder="1"/>
    </xf>
    <xf numFmtId="0" fontId="69" fillId="0" borderId="31" xfId="0" applyNumberFormat="1" applyFont="1" applyFill="1" applyBorder="1" applyAlignment="1">
      <alignment horizontal="right" vertical="center" wrapText="1" readingOrder="1"/>
    </xf>
    <xf numFmtId="0" fontId="69" fillId="0" borderId="31" xfId="0" applyNumberFormat="1" applyFont="1" applyFill="1" applyBorder="1" applyAlignment="1">
      <alignment horizontal="center" vertical="center" wrapText="1" readingOrder="1"/>
    </xf>
    <xf numFmtId="0" fontId="71" fillId="0" borderId="34" xfId="0" applyNumberFormat="1" applyFont="1" applyFill="1" applyBorder="1" applyAlignment="1">
      <alignment horizontal="right" vertical="center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71" fillId="0" borderId="34" xfId="0" applyNumberFormat="1" applyFont="1" applyFill="1" applyBorder="1" applyAlignment="1">
      <alignment horizontal="center" vertical="center" wrapText="1" readingOrder="1"/>
    </xf>
    <xf numFmtId="0" fontId="72" fillId="0" borderId="34" xfId="0" applyNumberFormat="1" applyFont="1" applyFill="1" applyBorder="1" applyAlignment="1">
      <alignment horizontal="right" vertical="center" wrapText="1" readingOrder="1"/>
    </xf>
    <xf numFmtId="0" fontId="72" fillId="0" borderId="34" xfId="0" applyNumberFormat="1" applyFont="1" applyFill="1" applyBorder="1" applyAlignment="1">
      <alignment horizontal="center" vertical="center" wrapText="1" readingOrder="1"/>
    </xf>
    <xf numFmtId="0" fontId="71" fillId="0" borderId="0" xfId="0" applyNumberFormat="1" applyFont="1" applyFill="1" applyBorder="1" applyAlignment="1">
      <alignment vertical="top" wrapText="1" readingOrder="1"/>
    </xf>
    <xf numFmtId="0" fontId="79" fillId="0" borderId="0" xfId="0" applyNumberFormat="1" applyFont="1" applyFill="1" applyBorder="1" applyAlignment="1">
      <alignment vertical="top" wrapText="1" readingOrder="1"/>
    </xf>
    <xf numFmtId="0" fontId="73" fillId="0" borderId="31" xfId="0" applyNumberFormat="1" applyFont="1" applyFill="1" applyBorder="1" applyAlignment="1">
      <alignment horizontal="right" vertical="center" wrapText="1" readingOrder="1"/>
    </xf>
    <xf numFmtId="0" fontId="70" fillId="0" borderId="36" xfId="0" applyNumberFormat="1" applyFont="1" applyFill="1" applyBorder="1" applyAlignment="1">
      <alignment vertical="center" wrapText="1" readingOrder="1"/>
    </xf>
    <xf numFmtId="0" fontId="69" fillId="0" borderId="36" xfId="0" applyNumberFormat="1" applyFont="1" applyFill="1" applyBorder="1" applyAlignment="1">
      <alignment horizontal="right" vertical="center" wrapText="1" readingOrder="1"/>
    </xf>
    <xf numFmtId="0" fontId="69" fillId="0" borderId="32" xfId="0" applyNumberFormat="1" applyFont="1" applyFill="1" applyBorder="1" applyAlignment="1">
      <alignment horizontal="right" vertical="center" wrapText="1" readingOrder="1"/>
    </xf>
    <xf numFmtId="241" fontId="74" fillId="0" borderId="31" xfId="0" applyNumberFormat="1" applyFont="1" applyFill="1" applyBorder="1" applyAlignment="1">
      <alignment horizontal="right" vertical="center" wrapText="1" readingOrder="1"/>
    </xf>
    <xf numFmtId="0" fontId="68" fillId="0" borderId="31" xfId="0" applyNumberFormat="1" applyFont="1" applyFill="1" applyBorder="1" applyAlignment="1">
      <alignment vertical="center" wrapText="1" readingOrder="1"/>
    </xf>
    <xf numFmtId="241" fontId="68" fillId="0" borderId="31" xfId="0" applyNumberFormat="1" applyFont="1" applyFill="1" applyBorder="1" applyAlignment="1">
      <alignment horizontal="right" vertical="center" wrapText="1" readingOrder="1"/>
    </xf>
    <xf numFmtId="0" fontId="80" fillId="0" borderId="0" xfId="0" applyNumberFormat="1" applyFont="1" applyFill="1" applyBorder="1" applyAlignment="1">
      <alignment horizontal="center" vertical="top" wrapText="1" readingOrder="1"/>
    </xf>
    <xf numFmtId="0" fontId="78" fillId="0" borderId="0" xfId="0" applyNumberFormat="1" applyFont="1" applyFill="1" applyBorder="1" applyAlignment="1">
      <alignment horizontal="center" vertical="center" wrapText="1" readingOrder="1"/>
    </xf>
    <xf numFmtId="0" fontId="80" fillId="0" borderId="0" xfId="0" applyNumberFormat="1" applyFont="1" applyFill="1" applyBorder="1" applyAlignment="1">
      <alignment horizontal="center" vertical="center" wrapText="1" readingOrder="1"/>
    </xf>
    <xf numFmtId="0" fontId="69" fillId="35" borderId="41" xfId="0" applyNumberFormat="1" applyFont="1" applyFill="1" applyBorder="1" applyAlignment="1">
      <alignment horizontal="center" vertical="center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69" fillId="35" borderId="56" xfId="0" applyNumberFormat="1" applyFont="1" applyFill="1" applyBorder="1" applyAlignment="1">
      <alignment horizontal="center" vertical="center" wrapText="1" readingOrder="1"/>
    </xf>
    <xf numFmtId="0" fontId="69" fillId="35" borderId="55" xfId="0" applyNumberFormat="1" applyFont="1" applyFill="1" applyBorder="1" applyAlignment="1">
      <alignment horizontal="center" vertical="center" wrapText="1" readingOrder="1"/>
    </xf>
    <xf numFmtId="0" fontId="15" fillId="0" borderId="57" xfId="0" applyNumberFormat="1" applyFont="1" applyFill="1" applyBorder="1" applyAlignment="1">
      <alignment vertical="top" wrapText="1"/>
    </xf>
    <xf numFmtId="0" fontId="15" fillId="35" borderId="58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69" fillId="35" borderId="48" xfId="0" applyNumberFormat="1" applyFont="1" applyFill="1" applyBorder="1" applyAlignment="1">
      <alignment horizontal="center" vertical="center" wrapText="1" readingOrder="1"/>
    </xf>
    <xf numFmtId="0" fontId="15" fillId="0" borderId="59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0" fillId="35" borderId="41" xfId="0" applyNumberFormat="1" applyFont="1" applyFill="1" applyBorder="1" applyAlignment="1">
      <alignment horizontal="center" vertical="center" wrapText="1" readingOrder="1"/>
    </xf>
    <xf numFmtId="0" fontId="15" fillId="35" borderId="61" xfId="0" applyNumberFormat="1" applyFont="1" applyFill="1" applyBorder="1" applyAlignment="1">
      <alignment vertical="top" wrapText="1"/>
    </xf>
    <xf numFmtId="0" fontId="69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15" fillId="35" borderId="62" xfId="0" applyNumberFormat="1" applyFont="1" applyFill="1" applyBorder="1" applyAlignment="1">
      <alignment vertical="top" wrapText="1"/>
    </xf>
    <xf numFmtId="0" fontId="15" fillId="0" borderId="63" xfId="0" applyNumberFormat="1" applyFont="1" applyFill="1" applyBorder="1" applyAlignment="1">
      <alignment vertical="top" wrapText="1"/>
    </xf>
    <xf numFmtId="0" fontId="15" fillId="0" borderId="64" xfId="0" applyNumberFormat="1" applyFont="1" applyFill="1" applyBorder="1" applyAlignment="1">
      <alignment vertical="top" wrapText="1"/>
    </xf>
    <xf numFmtId="0" fontId="69" fillId="35" borderId="42" xfId="0" applyNumberFormat="1" applyFont="1" applyFill="1" applyBorder="1" applyAlignment="1">
      <alignment horizontal="left" wrapText="1" readingOrder="1"/>
    </xf>
    <xf numFmtId="0" fontId="70" fillId="35" borderId="48" xfId="0" applyNumberFormat="1" applyFont="1" applyFill="1" applyBorder="1" applyAlignment="1">
      <alignment horizontal="center" vertical="center" wrapText="1" readingOrder="1"/>
    </xf>
    <xf numFmtId="0" fontId="76" fillId="36" borderId="31" xfId="0" applyNumberFormat="1" applyFont="1" applyFill="1" applyBorder="1" applyAlignment="1">
      <alignment vertical="top" wrapText="1" readingOrder="1"/>
    </xf>
    <xf numFmtId="0" fontId="15" fillId="36" borderId="58" xfId="0" applyNumberFormat="1" applyFont="1" applyFill="1" applyBorder="1" applyAlignment="1">
      <alignment vertical="top" wrapText="1"/>
    </xf>
    <xf numFmtId="0" fontId="15" fillId="36" borderId="32" xfId="0" applyNumberFormat="1" applyFont="1" applyFill="1" applyBorder="1" applyAlignment="1">
      <alignment vertical="top" wrapText="1"/>
    </xf>
    <xf numFmtId="0" fontId="70" fillId="0" borderId="31" xfId="0" applyNumberFormat="1" applyFont="1" applyFill="1" applyBorder="1" applyAlignment="1">
      <alignment vertical="top" wrapText="1" readingOrder="1"/>
    </xf>
    <xf numFmtId="0" fontId="15" fillId="0" borderId="58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70" fillId="0" borderId="65" xfId="0" applyNumberFormat="1" applyFont="1" applyFill="1" applyBorder="1" applyAlignment="1">
      <alignment vertical="top" wrapText="1" readingOrder="1"/>
    </xf>
    <xf numFmtId="0" fontId="70" fillId="0" borderId="66" xfId="0" applyNumberFormat="1" applyFont="1" applyFill="1" applyBorder="1" applyAlignment="1">
      <alignment vertical="top" wrapText="1" readingOrder="1"/>
    </xf>
    <xf numFmtId="241" fontId="70" fillId="0" borderId="36" xfId="0" applyNumberFormat="1" applyFont="1" applyFill="1" applyBorder="1" applyAlignment="1">
      <alignment horizontal="right" vertical="top" wrapText="1" readingOrder="1"/>
    </xf>
    <xf numFmtId="241" fontId="70" fillId="0" borderId="39" xfId="0" applyNumberFormat="1" applyFont="1" applyFill="1" applyBorder="1" applyAlignment="1">
      <alignment horizontal="right" vertical="top" wrapText="1" readingOrder="1"/>
    </xf>
    <xf numFmtId="241" fontId="70" fillId="0" borderId="31" xfId="0" applyNumberFormat="1" applyFont="1" applyFill="1" applyBorder="1" applyAlignment="1">
      <alignment horizontal="right" vertical="top" wrapText="1" readingOrder="1"/>
    </xf>
    <xf numFmtId="241" fontId="75" fillId="0" borderId="36" xfId="0" applyNumberFormat="1" applyFont="1" applyFill="1" applyBorder="1" applyAlignment="1">
      <alignment horizontal="right" vertical="top" wrapText="1" readingOrder="1"/>
    </xf>
    <xf numFmtId="241" fontId="75" fillId="0" borderId="39" xfId="0" applyNumberFormat="1" applyFont="1" applyFill="1" applyBorder="1" applyAlignment="1">
      <alignment horizontal="right" vertical="top" wrapText="1" readingOrder="1"/>
    </xf>
    <xf numFmtId="241" fontId="75" fillId="0" borderId="31" xfId="0" applyNumberFormat="1" applyFont="1" applyFill="1" applyBorder="1" applyAlignment="1">
      <alignment horizontal="right" vertical="top" wrapText="1" readingOrder="1"/>
    </xf>
    <xf numFmtId="0" fontId="75" fillId="0" borderId="31" xfId="0" applyNumberFormat="1" applyFont="1" applyFill="1" applyBorder="1" applyAlignment="1">
      <alignment horizontal="right" vertical="center" wrapText="1" readingOrder="1"/>
    </xf>
    <xf numFmtId="0" fontId="77" fillId="0" borderId="31" xfId="0" applyNumberFormat="1" applyFont="1" applyFill="1" applyBorder="1" applyAlignment="1">
      <alignment horizontal="right" vertical="top" wrapText="1" readingOrder="1"/>
    </xf>
    <xf numFmtId="241" fontId="77" fillId="0" borderId="31" xfId="0" applyNumberFormat="1" applyFont="1" applyFill="1" applyBorder="1" applyAlignment="1">
      <alignment vertical="top" wrapText="1" readingOrder="1"/>
    </xf>
    <xf numFmtId="241" fontId="75" fillId="0" borderId="31" xfId="0" applyNumberFormat="1" applyFont="1" applyFill="1" applyBorder="1" applyAlignment="1">
      <alignment horizontal="right" vertical="center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70" fillId="0" borderId="49" xfId="0" applyNumberFormat="1" applyFont="1" applyFill="1" applyBorder="1" applyAlignment="1">
      <alignment vertical="top" wrapText="1" readingOrder="1"/>
    </xf>
    <xf numFmtId="0" fontId="15" fillId="0" borderId="66" xfId="0" applyNumberFormat="1" applyFont="1" applyFill="1" applyBorder="1" applyAlignment="1">
      <alignment vertical="top" wrapText="1"/>
    </xf>
    <xf numFmtId="0" fontId="81" fillId="0" borderId="0" xfId="0" applyNumberFormat="1" applyFont="1" applyFill="1" applyBorder="1" applyAlignment="1">
      <alignment vertical="top" wrapText="1" readingOrder="1"/>
    </xf>
    <xf numFmtId="0" fontId="15" fillId="0" borderId="67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69" fillId="35" borderId="69" xfId="0" applyNumberFormat="1" applyFont="1" applyFill="1" applyBorder="1" applyAlignment="1">
      <alignment horizontal="center" vertical="center" wrapText="1" readingOrder="1"/>
    </xf>
    <xf numFmtId="0" fontId="69" fillId="35" borderId="59" xfId="0" applyNumberFormat="1" applyFont="1" applyFill="1" applyBorder="1" applyAlignment="1">
      <alignment horizontal="center" vertical="center" wrapText="1" readingOrder="1"/>
    </xf>
    <xf numFmtId="0" fontId="69" fillId="35" borderId="44" xfId="0" applyNumberFormat="1" applyFont="1" applyFill="1" applyBorder="1" applyAlignment="1">
      <alignment horizontal="center" vertical="center" wrapText="1" readingOrder="1"/>
    </xf>
    <xf numFmtId="0" fontId="69" fillId="35" borderId="46" xfId="0" applyNumberFormat="1" applyFont="1" applyFill="1" applyBorder="1" applyAlignment="1">
      <alignment horizontal="center" vertical="center" wrapText="1" readingOrder="1"/>
    </xf>
    <xf numFmtId="0" fontId="69" fillId="35" borderId="70" xfId="0" applyNumberFormat="1" applyFont="1" applyFill="1" applyBorder="1" applyAlignment="1">
      <alignment horizontal="center" vertical="center" wrapText="1" readingOrder="1"/>
    </xf>
    <xf numFmtId="0" fontId="70" fillId="35" borderId="30" xfId="0" applyNumberFormat="1" applyFont="1" applyFill="1" applyBorder="1" applyAlignment="1">
      <alignment horizontal="center" vertical="center" wrapText="1" readingOrder="1"/>
    </xf>
    <xf numFmtId="0" fontId="70" fillId="35" borderId="58" xfId="0" applyNumberFormat="1" applyFont="1" applyFill="1" applyBorder="1" applyAlignment="1">
      <alignment horizontal="center" vertical="center" wrapText="1" readingOrder="1"/>
    </xf>
    <xf numFmtId="0" fontId="70" fillId="35" borderId="61" xfId="0" applyNumberFormat="1" applyFont="1" applyFill="1" applyBorder="1" applyAlignment="1">
      <alignment horizontal="center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240" fontId="70" fillId="0" borderId="31" xfId="0" applyNumberFormat="1" applyFont="1" applyFill="1" applyBorder="1" applyAlignment="1">
      <alignment horizontal="right" vertical="center" wrapText="1" readingOrder="1"/>
    </xf>
    <xf numFmtId="240" fontId="75" fillId="0" borderId="31" xfId="0" applyNumberFormat="1" applyFont="1" applyFill="1" applyBorder="1" applyAlignment="1">
      <alignment horizontal="right" vertical="center" wrapText="1" readingOrder="1"/>
    </xf>
    <xf numFmtId="0" fontId="70" fillId="0" borderId="40" xfId="0" applyNumberFormat="1" applyFont="1" applyFill="1" applyBorder="1" applyAlignment="1">
      <alignment vertical="top" wrapText="1" readingOrder="1"/>
    </xf>
    <xf numFmtId="0" fontId="70" fillId="0" borderId="38" xfId="0" applyNumberFormat="1" applyFont="1" applyFill="1" applyBorder="1" applyAlignment="1">
      <alignment vertical="top" wrapText="1" readingOrder="1"/>
    </xf>
    <xf numFmtId="0" fontId="70" fillId="0" borderId="42" xfId="0" applyNumberFormat="1" applyFont="1" applyFill="1" applyBorder="1" applyAlignment="1">
      <alignment vertical="top" wrapText="1" readingOrder="1"/>
    </xf>
    <xf numFmtId="0" fontId="70" fillId="0" borderId="43" xfId="0" applyNumberFormat="1" applyFont="1" applyFill="1" applyBorder="1" applyAlignment="1">
      <alignment vertical="top" wrapText="1" readingOrder="1"/>
    </xf>
    <xf numFmtId="0" fontId="70" fillId="0" borderId="44" xfId="0" applyNumberFormat="1" applyFont="1" applyFill="1" applyBorder="1" applyAlignment="1">
      <alignment vertical="top" wrapText="1" readingOrder="1"/>
    </xf>
    <xf numFmtId="0" fontId="70" fillId="0" borderId="46" xfId="0" applyNumberFormat="1" applyFont="1" applyFill="1" applyBorder="1" applyAlignment="1">
      <alignment vertical="top" wrapText="1" readingOrder="1"/>
    </xf>
    <xf numFmtId="240" fontId="70" fillId="0" borderId="36" xfId="0" applyNumberFormat="1" applyFont="1" applyFill="1" applyBorder="1" applyAlignment="1">
      <alignment horizontal="right" vertical="center" wrapText="1" readingOrder="1"/>
    </xf>
    <xf numFmtId="240" fontId="70" fillId="0" borderId="33" xfId="0" applyNumberFormat="1" applyFont="1" applyFill="1" applyBorder="1" applyAlignment="1">
      <alignment horizontal="right" vertical="center" wrapText="1" readingOrder="1"/>
    </xf>
    <xf numFmtId="240" fontId="70" fillId="0" borderId="39" xfId="0" applyNumberFormat="1" applyFont="1" applyFill="1" applyBorder="1" applyAlignment="1">
      <alignment horizontal="right" vertical="center" wrapText="1" readingOrder="1"/>
    </xf>
    <xf numFmtId="0" fontId="75" fillId="0" borderId="36" xfId="0" applyNumberFormat="1" applyFont="1" applyFill="1" applyBorder="1" applyAlignment="1">
      <alignment horizontal="right" vertical="center" wrapText="1" readingOrder="1"/>
    </xf>
    <xf numFmtId="0" fontId="75" fillId="0" borderId="33" xfId="0" applyNumberFormat="1" applyFont="1" applyFill="1" applyBorder="1" applyAlignment="1">
      <alignment horizontal="right" vertical="center" wrapText="1" readingOrder="1"/>
    </xf>
    <xf numFmtId="0" fontId="75" fillId="0" borderId="39" xfId="0" applyNumberFormat="1" applyFont="1" applyFill="1" applyBorder="1" applyAlignment="1">
      <alignment horizontal="right" vertical="center" wrapText="1" readingOrder="1"/>
    </xf>
    <xf numFmtId="240" fontId="75" fillId="0" borderId="36" xfId="0" applyNumberFormat="1" applyFont="1" applyFill="1" applyBorder="1" applyAlignment="1">
      <alignment horizontal="right" vertical="center" wrapText="1" readingOrder="1"/>
    </xf>
    <xf numFmtId="240" fontId="75" fillId="0" borderId="33" xfId="0" applyNumberFormat="1" applyFont="1" applyFill="1" applyBorder="1" applyAlignment="1">
      <alignment horizontal="right" vertical="center" wrapText="1" readingOrder="1"/>
    </xf>
    <xf numFmtId="240" fontId="75" fillId="0" borderId="39" xfId="0" applyNumberFormat="1" applyFont="1" applyFill="1" applyBorder="1" applyAlignment="1">
      <alignment horizontal="right" vertical="center" wrapText="1" readingOrder="1"/>
    </xf>
    <xf numFmtId="0" fontId="77" fillId="37" borderId="31" xfId="0" applyNumberFormat="1" applyFont="1" applyFill="1" applyBorder="1" applyAlignment="1">
      <alignment horizontal="right" vertical="top" wrapText="1" readingOrder="1"/>
    </xf>
    <xf numFmtId="240" fontId="77" fillId="0" borderId="31" xfId="0" applyNumberFormat="1" applyFont="1" applyFill="1" applyBorder="1" applyAlignment="1">
      <alignment horizontal="right" vertical="center" wrapText="1" readingOrder="1"/>
    </xf>
    <xf numFmtId="0" fontId="70" fillId="35" borderId="71" xfId="0" applyNumberFormat="1" applyFont="1" applyFill="1" applyBorder="1" applyAlignment="1">
      <alignment horizontal="center" vertical="center" wrapText="1" readingOrder="1"/>
    </xf>
    <xf numFmtId="0" fontId="70" fillId="35" borderId="67" xfId="0" applyNumberFormat="1" applyFont="1" applyFill="1" applyBorder="1" applyAlignment="1">
      <alignment horizontal="center" vertical="center" wrapText="1" readingOrder="1"/>
    </xf>
    <xf numFmtId="0" fontId="69" fillId="35" borderId="42" xfId="0" applyNumberFormat="1" applyFont="1" applyFill="1" applyBorder="1" applyAlignment="1">
      <alignment horizontal="right" vertical="center" wrapText="1" readingOrder="1"/>
    </xf>
    <xf numFmtId="240" fontId="69" fillId="0" borderId="31" xfId="0" applyNumberFormat="1" applyFont="1" applyFill="1" applyBorder="1" applyAlignment="1">
      <alignment horizontal="right" vertical="top" wrapText="1" readingOrder="1"/>
    </xf>
    <xf numFmtId="240" fontId="69" fillId="0" borderId="31" xfId="0" applyNumberFormat="1" applyFont="1" applyFill="1" applyBorder="1" applyAlignment="1">
      <alignment horizontal="right" vertical="top" wrapText="1" readingOrder="1"/>
    </xf>
    <xf numFmtId="0" fontId="82" fillId="0" borderId="31" xfId="0" applyNumberFormat="1" applyFont="1" applyFill="1" applyBorder="1" applyAlignment="1">
      <alignment horizontal="right" vertical="center" wrapText="1" readingOrder="1"/>
    </xf>
    <xf numFmtId="240" fontId="82" fillId="0" borderId="31" xfId="0" applyNumberFormat="1" applyFont="1" applyFill="1" applyBorder="1" applyAlignment="1">
      <alignment horizontal="right" vertical="top" wrapText="1" readingOrder="1"/>
    </xf>
    <xf numFmtId="240" fontId="82" fillId="0" borderId="31" xfId="0" applyNumberFormat="1" applyFont="1" applyFill="1" applyBorder="1" applyAlignment="1">
      <alignment horizontal="right" vertical="top" wrapText="1" readingOrder="1"/>
    </xf>
    <xf numFmtId="0" fontId="77" fillId="0" borderId="31" xfId="0" applyNumberFormat="1" applyFont="1" applyFill="1" applyBorder="1" applyAlignment="1">
      <alignment horizontal="right" vertical="center" wrapText="1" readingOrder="1"/>
    </xf>
    <xf numFmtId="240" fontId="83" fillId="0" borderId="31" xfId="0" applyNumberFormat="1" applyFont="1" applyFill="1" applyBorder="1" applyAlignment="1">
      <alignment horizontal="right" vertical="top" wrapText="1" readingOrder="1"/>
    </xf>
    <xf numFmtId="240" fontId="83" fillId="0" borderId="31" xfId="0" applyNumberFormat="1" applyFont="1" applyFill="1" applyBorder="1" applyAlignment="1">
      <alignment horizontal="right" vertical="top" wrapText="1" readingOrder="1"/>
    </xf>
    <xf numFmtId="0" fontId="84" fillId="0" borderId="31" xfId="0" applyNumberFormat="1" applyFont="1" applyFill="1" applyBorder="1" applyAlignment="1">
      <alignment horizontal="right" vertical="center" wrapText="1" readingOrder="1"/>
    </xf>
    <xf numFmtId="240" fontId="85" fillId="0" borderId="31" xfId="0" applyNumberFormat="1" applyFont="1" applyFill="1" applyBorder="1" applyAlignment="1">
      <alignment horizontal="right" vertical="top" wrapText="1" readingOrder="1"/>
    </xf>
    <xf numFmtId="240" fontId="85" fillId="0" borderId="31" xfId="0" applyNumberFormat="1" applyFont="1" applyFill="1" applyBorder="1" applyAlignment="1">
      <alignment horizontal="right" vertical="top" wrapText="1" readingOrder="1"/>
    </xf>
    <xf numFmtId="0" fontId="69" fillId="35" borderId="58" xfId="0" applyNumberFormat="1" applyFont="1" applyFill="1" applyBorder="1" applyAlignment="1">
      <alignment horizontal="center" vertical="center" wrapText="1" readingOrder="1"/>
    </xf>
    <xf numFmtId="0" fontId="69" fillId="35" borderId="42" xfId="0" applyNumberFormat="1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vertical="top" wrapText="1"/>
    </xf>
    <xf numFmtId="0" fontId="77" fillId="0" borderId="31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SheetLayoutView="100" workbookViewId="0" topLeftCell="A13">
      <selection activeCell="F16" sqref="F16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217" t="s">
        <v>29</v>
      </c>
      <c r="B3" s="217"/>
      <c r="C3" s="217"/>
      <c r="D3" s="217"/>
    </row>
    <row r="4" spans="1:4" ht="16.5" customHeight="1">
      <c r="A4" s="216" t="s">
        <v>231</v>
      </c>
      <c r="B4" s="216"/>
      <c r="C4" s="216"/>
      <c r="D4" s="216"/>
    </row>
    <row r="5" spans="1:4" ht="16.5" customHeight="1">
      <c r="A5" s="216" t="s">
        <v>303</v>
      </c>
      <c r="B5" s="216"/>
      <c r="C5" s="216"/>
      <c r="D5" s="216"/>
    </row>
    <row r="6" spans="1:11" ht="16.5" customHeight="1">
      <c r="A6" s="101"/>
      <c r="B6" s="101"/>
      <c r="C6" s="101"/>
      <c r="D6" s="101"/>
      <c r="K6" s="137"/>
    </row>
    <row r="7" spans="1:13" ht="16.5" customHeight="1">
      <c r="A7" s="103" t="s">
        <v>235</v>
      </c>
      <c r="B7" s="101"/>
      <c r="C7" s="101"/>
      <c r="D7" s="101"/>
      <c r="M7" s="136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243</v>
      </c>
      <c r="B9" s="101"/>
      <c r="C9" s="3"/>
      <c r="D9" s="43">
        <v>3696</v>
      </c>
    </row>
    <row r="10" spans="1:4" ht="16.5" customHeight="1">
      <c r="A10" s="103" t="s">
        <v>245</v>
      </c>
      <c r="B10" s="101"/>
      <c r="C10" s="3"/>
      <c r="D10" s="43">
        <v>6577</v>
      </c>
    </row>
    <row r="11" spans="1:4" ht="16.5" customHeight="1">
      <c r="A11" s="103" t="s">
        <v>244</v>
      </c>
      <c r="B11" s="101"/>
      <c r="C11" s="3"/>
      <c r="D11" s="43">
        <v>23470</v>
      </c>
    </row>
    <row r="12" spans="1:4" ht="16.5" customHeight="1">
      <c r="A12" s="103" t="s">
        <v>246</v>
      </c>
      <c r="B12" s="101"/>
      <c r="C12" s="3"/>
      <c r="D12" s="43">
        <v>1450</v>
      </c>
    </row>
    <row r="13" spans="1:4" ht="16.5" customHeight="1">
      <c r="A13" s="103" t="s">
        <v>247</v>
      </c>
      <c r="B13" s="101"/>
      <c r="C13" s="3"/>
      <c r="D13" s="43">
        <v>6374</v>
      </c>
    </row>
    <row r="14" spans="1:4" ht="16.5" customHeight="1">
      <c r="A14" s="103" t="s">
        <v>257</v>
      </c>
      <c r="B14" s="101"/>
      <c r="C14" s="3"/>
      <c r="D14" s="5">
        <v>0</v>
      </c>
    </row>
    <row r="15" spans="1:4" ht="16.5" customHeight="1">
      <c r="A15" s="100" t="s">
        <v>248</v>
      </c>
      <c r="D15" s="5">
        <v>0</v>
      </c>
    </row>
    <row r="16" spans="1:4" ht="16.5" customHeight="1">
      <c r="A16" s="100" t="s">
        <v>249</v>
      </c>
      <c r="D16" s="5">
        <v>0</v>
      </c>
    </row>
    <row r="17" spans="1:4" ht="16.5" customHeight="1">
      <c r="A17" s="103" t="s">
        <v>250</v>
      </c>
      <c r="D17" s="5">
        <v>0</v>
      </c>
    </row>
    <row r="18" spans="1:7" ht="16.5" customHeight="1">
      <c r="A18" s="103" t="s">
        <v>251</v>
      </c>
      <c r="D18" s="5">
        <v>0</v>
      </c>
      <c r="G18" s="102"/>
    </row>
    <row r="19" spans="1:7" ht="16.5" customHeight="1">
      <c r="A19" s="103" t="s">
        <v>252</v>
      </c>
      <c r="D19" s="5">
        <v>0</v>
      </c>
      <c r="G19" s="133"/>
    </row>
    <row r="20" spans="1:4" ht="16.5" customHeight="1">
      <c r="A20" s="103" t="s">
        <v>253</v>
      </c>
      <c r="D20" s="5">
        <v>0</v>
      </c>
    </row>
    <row r="21" spans="1:4" ht="16.5" customHeight="1">
      <c r="A21" s="103" t="s">
        <v>254</v>
      </c>
      <c r="D21" s="5">
        <v>0</v>
      </c>
    </row>
    <row r="22" spans="1:4" ht="16.5" customHeight="1">
      <c r="A22" s="103" t="s">
        <v>255</v>
      </c>
      <c r="D22" s="5">
        <v>0</v>
      </c>
    </row>
    <row r="23" spans="1:4" ht="16.5" customHeight="1">
      <c r="A23" s="103" t="s">
        <v>256</v>
      </c>
      <c r="D23" s="5">
        <v>2671700</v>
      </c>
    </row>
    <row r="24" spans="1:4" ht="16.5" customHeight="1">
      <c r="A24" s="102"/>
      <c r="D24" s="134"/>
    </row>
    <row r="25" spans="1:4" ht="16.5" customHeight="1" thickBot="1">
      <c r="A25" s="102"/>
      <c r="C25" s="9" t="s">
        <v>6</v>
      </c>
      <c r="D25" s="135">
        <f>SUM(D9:D23)</f>
        <v>2713267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7"/>
      <c r="C583" s="8"/>
      <c r="D583" s="2"/>
    </row>
    <row r="584" spans="1:4" ht="16.5" customHeight="1">
      <c r="A584" s="105"/>
      <c r="B584" s="108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222" t="s">
        <v>313</v>
      </c>
      <c r="B1" s="222"/>
      <c r="C1" s="222"/>
      <c r="D1" s="222"/>
      <c r="E1" s="222"/>
      <c r="F1" s="222"/>
    </row>
    <row r="2" spans="1:6" ht="23.25">
      <c r="A2" s="222" t="s">
        <v>202</v>
      </c>
      <c r="B2" s="222"/>
      <c r="C2" s="222"/>
      <c r="D2" s="222"/>
      <c r="E2" s="222"/>
      <c r="F2" s="222"/>
    </row>
    <row r="3" spans="1:6" ht="23.25">
      <c r="A3" s="254" t="s">
        <v>177</v>
      </c>
      <c r="B3" s="254"/>
      <c r="C3" s="254"/>
      <c r="D3" s="254"/>
      <c r="E3" s="254"/>
      <c r="F3" s="254"/>
    </row>
    <row r="4" spans="1:6" ht="23.25">
      <c r="A4" s="109" t="s">
        <v>67</v>
      </c>
      <c r="B4" s="109" t="s">
        <v>68</v>
      </c>
      <c r="C4" s="110" t="s">
        <v>69</v>
      </c>
      <c r="D4" s="109" t="s">
        <v>70</v>
      </c>
      <c r="E4" s="111" t="s">
        <v>71</v>
      </c>
      <c r="F4" s="111" t="s">
        <v>72</v>
      </c>
    </row>
    <row r="5" spans="1:6" ht="23.25">
      <c r="A5" s="112">
        <v>1</v>
      </c>
      <c r="B5" s="138">
        <v>16233</v>
      </c>
      <c r="C5" s="113" t="s">
        <v>73</v>
      </c>
      <c r="D5" s="112" t="s">
        <v>230</v>
      </c>
      <c r="E5" s="114">
        <v>47300</v>
      </c>
      <c r="F5" s="114">
        <v>238</v>
      </c>
    </row>
    <row r="6" spans="1:6" ht="23.25">
      <c r="A6" s="112">
        <v>2</v>
      </c>
      <c r="B6" s="138">
        <v>16233</v>
      </c>
      <c r="C6" s="113" t="s">
        <v>74</v>
      </c>
      <c r="D6" s="112" t="s">
        <v>75</v>
      </c>
      <c r="E6" s="114">
        <v>100000</v>
      </c>
      <c r="F6" s="114">
        <v>250</v>
      </c>
    </row>
    <row r="7" spans="1:6" ht="23.25">
      <c r="A7" s="112">
        <v>3</v>
      </c>
      <c r="B7" s="138">
        <v>17025</v>
      </c>
      <c r="C7" s="113" t="s">
        <v>76</v>
      </c>
      <c r="D7" s="112" t="s">
        <v>77</v>
      </c>
      <c r="E7" s="114">
        <v>40000</v>
      </c>
      <c r="F7" s="114">
        <v>338</v>
      </c>
    </row>
    <row r="8" spans="1:6" ht="23.25">
      <c r="A8" s="112">
        <v>4</v>
      </c>
      <c r="B8" s="138">
        <v>17025</v>
      </c>
      <c r="C8" s="113" t="s">
        <v>78</v>
      </c>
      <c r="D8" s="112" t="s">
        <v>79</v>
      </c>
      <c r="E8" s="114">
        <v>40000</v>
      </c>
      <c r="F8" s="114">
        <v>163</v>
      </c>
    </row>
    <row r="9" spans="1:6" ht="23.25">
      <c r="A9" s="112">
        <v>5</v>
      </c>
      <c r="B9" s="138">
        <v>17165</v>
      </c>
      <c r="C9" s="113" t="s">
        <v>80</v>
      </c>
      <c r="D9" s="112" t="s">
        <v>81</v>
      </c>
      <c r="E9" s="114">
        <v>60000</v>
      </c>
      <c r="F9" s="114">
        <v>5250</v>
      </c>
    </row>
    <row r="10" spans="1:6" ht="23.25">
      <c r="A10" s="112">
        <v>6</v>
      </c>
      <c r="B10" s="138">
        <v>17430</v>
      </c>
      <c r="C10" s="113" t="s">
        <v>82</v>
      </c>
      <c r="D10" s="112" t="s">
        <v>83</v>
      </c>
      <c r="E10" s="114">
        <v>30000</v>
      </c>
      <c r="F10" s="114">
        <v>375</v>
      </c>
    </row>
    <row r="11" spans="1:6" ht="23.25">
      <c r="A11" s="112">
        <v>7</v>
      </c>
      <c r="B11" s="138">
        <v>17430</v>
      </c>
      <c r="C11" s="113" t="s">
        <v>84</v>
      </c>
      <c r="D11" s="112" t="s">
        <v>85</v>
      </c>
      <c r="E11" s="114">
        <v>30000</v>
      </c>
      <c r="F11" s="114">
        <v>188</v>
      </c>
    </row>
    <row r="12" spans="1:6" ht="23.25">
      <c r="A12" s="112">
        <v>8</v>
      </c>
      <c r="B12" s="138">
        <v>17430</v>
      </c>
      <c r="C12" s="113" t="s">
        <v>86</v>
      </c>
      <c r="D12" s="112" t="s">
        <v>87</v>
      </c>
      <c r="E12" s="114">
        <v>20000</v>
      </c>
      <c r="F12" s="114">
        <v>250</v>
      </c>
    </row>
    <row r="13" spans="1:6" ht="23.25">
      <c r="A13" s="112">
        <v>9</v>
      </c>
      <c r="B13" s="138">
        <v>17508</v>
      </c>
      <c r="C13" s="113" t="s">
        <v>88</v>
      </c>
      <c r="D13" s="112" t="s">
        <v>89</v>
      </c>
      <c r="E13" s="114">
        <v>14000</v>
      </c>
      <c r="F13" s="114">
        <v>88</v>
      </c>
    </row>
    <row r="14" spans="1:6" ht="23.25">
      <c r="A14" s="112">
        <v>10</v>
      </c>
      <c r="B14" s="138">
        <v>17701</v>
      </c>
      <c r="C14" s="113" t="s">
        <v>90</v>
      </c>
      <c r="D14" s="112" t="s">
        <v>91</v>
      </c>
      <c r="E14" s="114">
        <v>23000</v>
      </c>
      <c r="F14" s="114">
        <v>288</v>
      </c>
    </row>
    <row r="15" spans="1:6" ht="23.25">
      <c r="A15" s="112">
        <v>11</v>
      </c>
      <c r="B15" s="138">
        <v>17760</v>
      </c>
      <c r="C15" s="113" t="s">
        <v>92</v>
      </c>
      <c r="D15" s="112" t="s">
        <v>93</v>
      </c>
      <c r="E15" s="114">
        <v>30000</v>
      </c>
      <c r="F15" s="114">
        <f>1125+430+589+362</f>
        <v>2506</v>
      </c>
    </row>
    <row r="16" spans="1:6" ht="23.25">
      <c r="A16" s="112">
        <v>12</v>
      </c>
      <c r="B16" s="138">
        <v>17931</v>
      </c>
      <c r="C16" s="113" t="s">
        <v>94</v>
      </c>
      <c r="D16" s="112" t="s">
        <v>95</v>
      </c>
      <c r="E16" s="114">
        <v>40000</v>
      </c>
      <c r="F16" s="114">
        <f>1858+430+589+362</f>
        <v>3239</v>
      </c>
    </row>
    <row r="17" spans="1:6" ht="23.25">
      <c r="A17" s="112">
        <v>13</v>
      </c>
      <c r="B17" s="138">
        <v>18079</v>
      </c>
      <c r="C17" s="113" t="s">
        <v>96</v>
      </c>
      <c r="D17" s="112" t="s">
        <v>97</v>
      </c>
      <c r="E17" s="114">
        <v>15000</v>
      </c>
      <c r="F17" s="114">
        <v>750</v>
      </c>
    </row>
    <row r="18" spans="1:6" ht="23.25">
      <c r="A18" s="112">
        <v>14</v>
      </c>
      <c r="B18" s="138">
        <v>18083</v>
      </c>
      <c r="C18" s="113" t="s">
        <v>98</v>
      </c>
      <c r="D18" s="112" t="s">
        <v>75</v>
      </c>
      <c r="E18" s="114">
        <v>10000</v>
      </c>
      <c r="F18" s="114">
        <v>125</v>
      </c>
    </row>
    <row r="19" spans="1:6" ht="23.25">
      <c r="A19" s="112">
        <v>15</v>
      </c>
      <c r="B19" s="138">
        <v>18219</v>
      </c>
      <c r="C19" s="113" t="s">
        <v>99</v>
      </c>
      <c r="D19" s="112" t="s">
        <v>100</v>
      </c>
      <c r="E19" s="114">
        <v>25000</v>
      </c>
      <c r="F19" s="114">
        <v>313</v>
      </c>
    </row>
    <row r="20" spans="1:6" ht="23.25">
      <c r="A20" s="112">
        <v>16</v>
      </c>
      <c r="B20" s="138">
        <v>18259</v>
      </c>
      <c r="C20" s="113" t="s">
        <v>101</v>
      </c>
      <c r="D20" s="112" t="s">
        <v>89</v>
      </c>
      <c r="E20" s="114">
        <v>7000</v>
      </c>
      <c r="F20" s="114">
        <v>88</v>
      </c>
    </row>
    <row r="21" spans="1:6" ht="23.25">
      <c r="A21" s="112">
        <v>17</v>
      </c>
      <c r="B21" s="138">
        <v>18498</v>
      </c>
      <c r="C21" s="113" t="s">
        <v>102</v>
      </c>
      <c r="D21" s="112" t="s">
        <v>103</v>
      </c>
      <c r="E21" s="114">
        <v>13000</v>
      </c>
      <c r="F21" s="114">
        <v>82</v>
      </c>
    </row>
    <row r="22" spans="1:6" ht="23.25">
      <c r="A22" s="112">
        <v>18</v>
      </c>
      <c r="B22" s="138">
        <v>18499</v>
      </c>
      <c r="C22" s="113" t="s">
        <v>104</v>
      </c>
      <c r="D22" s="112" t="s">
        <v>85</v>
      </c>
      <c r="E22" s="114">
        <v>14000</v>
      </c>
      <c r="F22" s="114">
        <v>175</v>
      </c>
    </row>
    <row r="23" spans="1:6" ht="23.25">
      <c r="A23" s="112">
        <v>19</v>
      </c>
      <c r="B23" s="138">
        <v>237770</v>
      </c>
      <c r="C23" s="113" t="s">
        <v>105</v>
      </c>
      <c r="D23" s="112" t="s">
        <v>298</v>
      </c>
      <c r="E23" s="114">
        <v>25000</v>
      </c>
      <c r="F23" s="114">
        <v>1151</v>
      </c>
    </row>
    <row r="24" spans="1:6" ht="23.25">
      <c r="A24" s="112"/>
      <c r="B24" s="138"/>
      <c r="C24" s="113"/>
      <c r="D24" s="112" t="s">
        <v>299</v>
      </c>
      <c r="E24" s="114"/>
      <c r="F24" s="114"/>
    </row>
    <row r="25" spans="1:6" ht="23.25">
      <c r="A25" s="112">
        <v>20</v>
      </c>
      <c r="B25" s="138">
        <v>18820</v>
      </c>
      <c r="C25" s="113" t="s">
        <v>106</v>
      </c>
      <c r="D25" s="112" t="s">
        <v>87</v>
      </c>
      <c r="E25" s="114">
        <v>9000</v>
      </c>
      <c r="F25" s="114">
        <v>113</v>
      </c>
    </row>
    <row r="26" spans="1:6" ht="23.25">
      <c r="A26" s="112">
        <v>21</v>
      </c>
      <c r="B26" s="138">
        <v>18820</v>
      </c>
      <c r="C26" s="113" t="s">
        <v>107</v>
      </c>
      <c r="D26" s="112" t="s">
        <v>108</v>
      </c>
      <c r="E26" s="114">
        <v>26000</v>
      </c>
      <c r="F26" s="114">
        <v>163</v>
      </c>
    </row>
    <row r="27" spans="1:6" ht="23.25">
      <c r="A27" s="112">
        <v>22</v>
      </c>
      <c r="B27" s="138">
        <v>18825</v>
      </c>
      <c r="C27" s="113" t="s">
        <v>109</v>
      </c>
      <c r="D27" s="112" t="s">
        <v>87</v>
      </c>
      <c r="E27" s="114">
        <v>15000</v>
      </c>
      <c r="F27" s="114">
        <v>188</v>
      </c>
    </row>
    <row r="28" spans="1:6" ht="23.25">
      <c r="A28" s="112">
        <v>23</v>
      </c>
      <c r="B28" s="138">
        <v>18910</v>
      </c>
      <c r="C28" s="113" t="s">
        <v>110</v>
      </c>
      <c r="D28" s="112" t="s">
        <v>111</v>
      </c>
      <c r="E28" s="114">
        <v>39000</v>
      </c>
      <c r="F28" s="114">
        <v>1219</v>
      </c>
    </row>
    <row r="29" spans="1:6" ht="23.25">
      <c r="A29" s="112">
        <v>24</v>
      </c>
      <c r="B29" s="138">
        <v>18974</v>
      </c>
      <c r="C29" s="113" t="s">
        <v>112</v>
      </c>
      <c r="D29" s="112" t="s">
        <v>113</v>
      </c>
      <c r="E29" s="114">
        <v>25000</v>
      </c>
      <c r="F29" s="114">
        <v>313</v>
      </c>
    </row>
    <row r="30" spans="1:6" ht="23.25">
      <c r="A30" s="112">
        <v>25</v>
      </c>
      <c r="B30" s="138">
        <v>19192</v>
      </c>
      <c r="C30" s="113" t="s">
        <v>114</v>
      </c>
      <c r="D30" s="112" t="s">
        <v>115</v>
      </c>
      <c r="E30" s="114">
        <v>16000</v>
      </c>
      <c r="F30" s="114">
        <v>200</v>
      </c>
    </row>
    <row r="31" spans="1:6" ht="23.25">
      <c r="A31" s="112">
        <v>26</v>
      </c>
      <c r="B31" s="138">
        <v>19202</v>
      </c>
      <c r="C31" s="113" t="s">
        <v>116</v>
      </c>
      <c r="D31" s="112" t="s">
        <v>117</v>
      </c>
      <c r="E31" s="114">
        <v>26000</v>
      </c>
      <c r="F31" s="114">
        <v>325</v>
      </c>
    </row>
    <row r="32" spans="1:6" ht="23.25">
      <c r="A32" s="112">
        <v>27</v>
      </c>
      <c r="B32" s="121">
        <v>19225</v>
      </c>
      <c r="C32" s="124" t="s">
        <v>118</v>
      </c>
      <c r="D32" s="112" t="s">
        <v>108</v>
      </c>
      <c r="E32" s="114">
        <v>15000</v>
      </c>
      <c r="F32" s="114">
        <v>188</v>
      </c>
    </row>
    <row r="33" spans="1:6" ht="22.5" customHeight="1">
      <c r="A33" s="109" t="s">
        <v>67</v>
      </c>
      <c r="B33" s="109" t="s">
        <v>68</v>
      </c>
      <c r="C33" s="110" t="s">
        <v>69</v>
      </c>
      <c r="D33" s="109" t="s">
        <v>70</v>
      </c>
      <c r="E33" s="111" t="s">
        <v>71</v>
      </c>
      <c r="F33" s="111" t="s">
        <v>72</v>
      </c>
    </row>
    <row r="34" spans="1:6" ht="22.5" customHeight="1">
      <c r="A34" s="112">
        <v>28</v>
      </c>
      <c r="B34" s="138">
        <v>19283</v>
      </c>
      <c r="C34" s="113" t="s">
        <v>119</v>
      </c>
      <c r="D34" s="112" t="s">
        <v>120</v>
      </c>
      <c r="E34" s="114">
        <v>16600</v>
      </c>
      <c r="F34" s="114">
        <v>208</v>
      </c>
    </row>
    <row r="35" spans="1:6" ht="22.5" customHeight="1">
      <c r="A35" s="112">
        <v>29</v>
      </c>
      <c r="B35" s="138">
        <v>19288</v>
      </c>
      <c r="C35" s="113" t="s">
        <v>121</v>
      </c>
      <c r="D35" s="112" t="s">
        <v>122</v>
      </c>
      <c r="E35" s="114">
        <v>9000</v>
      </c>
      <c r="F35" s="114">
        <v>225</v>
      </c>
    </row>
    <row r="36" spans="1:6" ht="22.5" customHeight="1">
      <c r="A36" s="112">
        <v>30</v>
      </c>
      <c r="B36" s="138">
        <v>19400</v>
      </c>
      <c r="C36" s="113" t="s">
        <v>123</v>
      </c>
      <c r="D36" s="112" t="s">
        <v>124</v>
      </c>
      <c r="E36" s="114">
        <v>25000</v>
      </c>
      <c r="F36" s="114">
        <v>1250</v>
      </c>
    </row>
    <row r="37" spans="1:6" ht="22.5" customHeight="1">
      <c r="A37" s="112">
        <v>31</v>
      </c>
      <c r="B37" s="138">
        <v>19429</v>
      </c>
      <c r="C37" s="113" t="s">
        <v>125</v>
      </c>
      <c r="D37" s="112" t="s">
        <v>126</v>
      </c>
      <c r="E37" s="114">
        <v>30000</v>
      </c>
      <c r="F37" s="114">
        <v>375</v>
      </c>
    </row>
    <row r="38" spans="1:6" ht="22.5" customHeight="1">
      <c r="A38" s="112">
        <v>32</v>
      </c>
      <c r="B38" s="138">
        <v>19653</v>
      </c>
      <c r="C38" s="113" t="s">
        <v>127</v>
      </c>
      <c r="D38" s="112" t="s">
        <v>128</v>
      </c>
      <c r="E38" s="114">
        <v>50000</v>
      </c>
      <c r="F38" s="114">
        <v>313</v>
      </c>
    </row>
    <row r="39" spans="1:6" ht="22.5" customHeight="1">
      <c r="A39" s="112">
        <v>33</v>
      </c>
      <c r="B39" s="138">
        <v>19659</v>
      </c>
      <c r="C39" s="113" t="s">
        <v>129</v>
      </c>
      <c r="D39" s="112" t="s">
        <v>130</v>
      </c>
      <c r="E39" s="114">
        <v>13000</v>
      </c>
      <c r="F39" s="114">
        <v>82</v>
      </c>
    </row>
    <row r="40" spans="1:6" ht="22.5" customHeight="1">
      <c r="A40" s="112">
        <v>34</v>
      </c>
      <c r="B40" s="138">
        <v>19661</v>
      </c>
      <c r="C40" s="113" t="s">
        <v>131</v>
      </c>
      <c r="D40" s="112" t="s">
        <v>120</v>
      </c>
      <c r="E40" s="114">
        <v>16600</v>
      </c>
      <c r="F40" s="114">
        <v>104</v>
      </c>
    </row>
    <row r="41" spans="1:6" ht="22.5" customHeight="1">
      <c r="A41" s="112">
        <v>35</v>
      </c>
      <c r="B41" s="138">
        <v>19752</v>
      </c>
      <c r="C41" s="113" t="s">
        <v>132</v>
      </c>
      <c r="D41" s="112" t="s">
        <v>133</v>
      </c>
      <c r="E41" s="114">
        <v>20000</v>
      </c>
      <c r="F41" s="114">
        <v>125</v>
      </c>
    </row>
    <row r="42" spans="1:6" ht="22.5" customHeight="1">
      <c r="A42" s="112">
        <v>36</v>
      </c>
      <c r="B42" s="138">
        <v>19787</v>
      </c>
      <c r="C42" s="113" t="s">
        <v>134</v>
      </c>
      <c r="D42" s="112" t="s">
        <v>111</v>
      </c>
      <c r="E42" s="114">
        <v>39000</v>
      </c>
      <c r="F42" s="114">
        <v>488</v>
      </c>
    </row>
    <row r="43" spans="1:6" ht="22.5" customHeight="1">
      <c r="A43" s="112">
        <v>37</v>
      </c>
      <c r="B43" s="138">
        <v>19976</v>
      </c>
      <c r="C43" s="113" t="s">
        <v>135</v>
      </c>
      <c r="D43" s="112" t="s">
        <v>115</v>
      </c>
      <c r="E43" s="114">
        <v>40000</v>
      </c>
      <c r="F43" s="114">
        <v>250</v>
      </c>
    </row>
    <row r="44" spans="1:6" ht="22.5" customHeight="1">
      <c r="A44" s="112">
        <v>38</v>
      </c>
      <c r="B44" s="138">
        <v>239178</v>
      </c>
      <c r="C44" s="113" t="s">
        <v>136</v>
      </c>
      <c r="D44" s="112" t="s">
        <v>137</v>
      </c>
      <c r="E44" s="114">
        <v>13000</v>
      </c>
      <c r="F44" s="114">
        <v>82</v>
      </c>
    </row>
    <row r="45" spans="1:6" ht="22.5" customHeight="1">
      <c r="A45" s="112">
        <v>39</v>
      </c>
      <c r="B45" s="138">
        <v>239179</v>
      </c>
      <c r="C45" s="113" t="s">
        <v>138</v>
      </c>
      <c r="D45" s="112" t="s">
        <v>139</v>
      </c>
      <c r="E45" s="114">
        <v>50000</v>
      </c>
      <c r="F45" s="114">
        <v>625</v>
      </c>
    </row>
    <row r="46" spans="1:6" ht="22.5" customHeight="1">
      <c r="A46" s="112">
        <v>40</v>
      </c>
      <c r="B46" s="138">
        <v>239185</v>
      </c>
      <c r="C46" s="113" t="s">
        <v>140</v>
      </c>
      <c r="D46" s="112" t="s">
        <v>141</v>
      </c>
      <c r="E46" s="114">
        <v>16600</v>
      </c>
      <c r="F46" s="114">
        <v>104</v>
      </c>
    </row>
    <row r="47" spans="1:6" ht="22.5" customHeight="1">
      <c r="A47" s="112">
        <v>41</v>
      </c>
      <c r="B47" s="138">
        <v>239189</v>
      </c>
      <c r="C47" s="113" t="s">
        <v>142</v>
      </c>
      <c r="D47" s="112" t="s">
        <v>143</v>
      </c>
      <c r="E47" s="114">
        <v>15000</v>
      </c>
      <c r="F47" s="114">
        <v>282</v>
      </c>
    </row>
    <row r="48" spans="1:6" ht="22.5" customHeight="1">
      <c r="A48" s="112">
        <v>42</v>
      </c>
      <c r="B48" s="138">
        <v>239206</v>
      </c>
      <c r="C48" s="113" t="s">
        <v>144</v>
      </c>
      <c r="D48" s="112" t="s">
        <v>145</v>
      </c>
      <c r="E48" s="114">
        <v>60000</v>
      </c>
      <c r="F48" s="114">
        <v>375</v>
      </c>
    </row>
    <row r="49" spans="1:6" ht="22.5" customHeight="1">
      <c r="A49" s="112">
        <v>43</v>
      </c>
      <c r="B49" s="138">
        <v>239308</v>
      </c>
      <c r="C49" s="113" t="s">
        <v>146</v>
      </c>
      <c r="D49" s="112" t="s">
        <v>147</v>
      </c>
      <c r="E49" s="114">
        <v>20000</v>
      </c>
      <c r="F49" s="114">
        <v>125</v>
      </c>
    </row>
    <row r="50" spans="1:6" ht="22.5" customHeight="1">
      <c r="A50" s="112">
        <v>44</v>
      </c>
      <c r="B50" s="138">
        <v>239349</v>
      </c>
      <c r="C50" s="113" t="s">
        <v>148</v>
      </c>
      <c r="D50" s="112" t="s">
        <v>149</v>
      </c>
      <c r="E50" s="114">
        <v>39000</v>
      </c>
      <c r="F50" s="114">
        <v>244</v>
      </c>
    </row>
    <row r="51" spans="1:6" ht="22.5" customHeight="1">
      <c r="A51" s="112">
        <v>45</v>
      </c>
      <c r="B51" s="138">
        <v>20366</v>
      </c>
      <c r="C51" s="113" t="s">
        <v>182</v>
      </c>
      <c r="D51" s="112" t="s">
        <v>183</v>
      </c>
      <c r="E51" s="114">
        <v>26000</v>
      </c>
      <c r="F51" s="114">
        <v>163</v>
      </c>
    </row>
    <row r="52" spans="1:6" ht="22.5" customHeight="1">
      <c r="A52" s="112">
        <v>46</v>
      </c>
      <c r="B52" s="138">
        <v>20436</v>
      </c>
      <c r="C52" s="113" t="s">
        <v>207</v>
      </c>
      <c r="D52" s="112" t="s">
        <v>208</v>
      </c>
      <c r="E52" s="114">
        <v>60000</v>
      </c>
      <c r="F52" s="114">
        <v>375</v>
      </c>
    </row>
    <row r="53" spans="1:6" ht="22.5" customHeight="1">
      <c r="A53" s="112">
        <v>47</v>
      </c>
      <c r="B53" s="138">
        <v>20386</v>
      </c>
      <c r="C53" s="113" t="s">
        <v>209</v>
      </c>
      <c r="D53" s="112" t="s">
        <v>210</v>
      </c>
      <c r="E53" s="114">
        <v>40000</v>
      </c>
      <c r="F53" s="114">
        <v>1000</v>
      </c>
    </row>
    <row r="54" spans="1:6" ht="22.5" customHeight="1">
      <c r="A54" s="112">
        <v>48</v>
      </c>
      <c r="B54" s="138">
        <v>20582</v>
      </c>
      <c r="C54" s="113" t="s">
        <v>211</v>
      </c>
      <c r="D54" s="112" t="s">
        <v>212</v>
      </c>
      <c r="E54" s="114">
        <v>39000</v>
      </c>
      <c r="F54" s="114">
        <v>488</v>
      </c>
    </row>
    <row r="55" spans="1:6" ht="22.5" customHeight="1">
      <c r="A55" s="112">
        <v>49</v>
      </c>
      <c r="B55" s="138">
        <v>20913</v>
      </c>
      <c r="C55" s="113" t="s">
        <v>213</v>
      </c>
      <c r="D55" s="112" t="s">
        <v>147</v>
      </c>
      <c r="E55" s="114">
        <v>20000</v>
      </c>
      <c r="F55" s="114">
        <v>625</v>
      </c>
    </row>
    <row r="56" spans="1:6" ht="22.5" customHeight="1">
      <c r="A56" s="112">
        <v>50</v>
      </c>
      <c r="B56" s="138">
        <v>20681</v>
      </c>
      <c r="C56" s="113" t="s">
        <v>214</v>
      </c>
      <c r="D56" s="112" t="s">
        <v>205</v>
      </c>
      <c r="E56" s="114">
        <v>40000</v>
      </c>
      <c r="F56" s="114">
        <v>250</v>
      </c>
    </row>
    <row r="57" spans="1:6" ht="22.5" customHeight="1">
      <c r="A57" s="112">
        <v>51</v>
      </c>
      <c r="B57" s="138">
        <v>20766</v>
      </c>
      <c r="C57" s="113" t="s">
        <v>206</v>
      </c>
      <c r="D57" s="112" t="s">
        <v>226</v>
      </c>
      <c r="E57" s="114">
        <v>15000</v>
      </c>
      <c r="F57" s="114">
        <v>188</v>
      </c>
    </row>
    <row r="58" spans="1:6" ht="22.5" customHeight="1">
      <c r="A58" s="112">
        <v>52</v>
      </c>
      <c r="B58" s="138">
        <v>21499</v>
      </c>
      <c r="C58" s="113" t="s">
        <v>288</v>
      </c>
      <c r="D58" s="112" t="s">
        <v>289</v>
      </c>
      <c r="E58" s="114">
        <v>26000</v>
      </c>
      <c r="F58" s="114">
        <v>163</v>
      </c>
    </row>
    <row r="59" spans="1:6" ht="22.5" customHeight="1">
      <c r="A59" s="112">
        <v>53</v>
      </c>
      <c r="B59" s="138">
        <v>21499</v>
      </c>
      <c r="C59" s="113" t="s">
        <v>290</v>
      </c>
      <c r="D59" s="112" t="s">
        <v>291</v>
      </c>
      <c r="E59" s="114">
        <v>24000</v>
      </c>
      <c r="F59" s="114">
        <v>150</v>
      </c>
    </row>
    <row r="60" spans="1:6" ht="22.5" customHeight="1">
      <c r="A60" s="112">
        <v>54</v>
      </c>
      <c r="B60" s="138">
        <v>21833</v>
      </c>
      <c r="C60" s="113" t="s">
        <v>292</v>
      </c>
      <c r="D60" s="112" t="s">
        <v>293</v>
      </c>
      <c r="E60" s="114">
        <v>30000</v>
      </c>
      <c r="F60" s="114">
        <v>188</v>
      </c>
    </row>
    <row r="61" spans="1:6" ht="22.5" customHeight="1">
      <c r="A61" s="112">
        <v>55</v>
      </c>
      <c r="B61" s="138">
        <v>21509</v>
      </c>
      <c r="C61" s="113" t="s">
        <v>314</v>
      </c>
      <c r="D61" s="112" t="s">
        <v>205</v>
      </c>
      <c r="E61" s="114">
        <v>40000</v>
      </c>
      <c r="F61" s="114">
        <v>250</v>
      </c>
    </row>
    <row r="62" spans="1:6" ht="22.5" customHeight="1" thickBot="1">
      <c r="A62" s="224" t="s">
        <v>6</v>
      </c>
      <c r="B62" s="255"/>
      <c r="C62" s="255"/>
      <c r="D62" s="225"/>
      <c r="E62" s="139">
        <f>SUM(E5:E61)</f>
        <v>1587100</v>
      </c>
      <c r="F62" s="139">
        <f>SUM(F5:F61)</f>
        <v>27663</v>
      </c>
    </row>
    <row r="63" spans="1:6" ht="22.5" customHeight="1" thickTop="1">
      <c r="A63" s="122"/>
      <c r="B63" s="122"/>
      <c r="C63" s="122"/>
      <c r="D63" s="122"/>
      <c r="E63" s="122"/>
      <c r="F63" s="122"/>
    </row>
    <row r="64" spans="1:6" ht="22.5" customHeight="1">
      <c r="A64" s="122"/>
      <c r="B64" s="122"/>
      <c r="C64" s="122"/>
      <c r="D64" s="122"/>
      <c r="E64" s="122"/>
      <c r="F64" s="122"/>
    </row>
    <row r="65" spans="1:6" ht="22.5" customHeight="1">
      <c r="A65" s="122"/>
      <c r="B65" s="122"/>
      <c r="C65" s="122"/>
      <c r="D65" s="122"/>
      <c r="E65" s="122"/>
      <c r="F65" s="122"/>
    </row>
    <row r="66" spans="1:6" ht="22.5" customHeight="1">
      <c r="A66" s="122"/>
      <c r="B66" s="122"/>
      <c r="C66" s="122"/>
      <c r="D66" s="122"/>
      <c r="E66" s="122"/>
      <c r="F66" s="122"/>
    </row>
    <row r="67" spans="1:6" ht="22.5" customHeight="1">
      <c r="A67" s="122"/>
      <c r="B67" s="122"/>
      <c r="C67" s="122"/>
      <c r="D67" s="122"/>
      <c r="E67" s="122"/>
      <c r="F67" s="122"/>
    </row>
    <row r="68" spans="1:6" ht="22.5" customHeight="1">
      <c r="A68" s="122"/>
      <c r="B68" s="122"/>
      <c r="C68" s="122"/>
      <c r="D68" s="122"/>
      <c r="E68" s="122"/>
      <c r="F68" s="122"/>
    </row>
    <row r="69" spans="1:6" ht="22.5" customHeight="1">
      <c r="A69" s="253" t="s">
        <v>302</v>
      </c>
      <c r="B69" s="253"/>
      <c r="C69" s="253"/>
      <c r="D69" s="253"/>
      <c r="E69" s="253"/>
      <c r="F69" s="253"/>
    </row>
    <row r="70" spans="1:6" ht="22.5" customHeight="1">
      <c r="A70" s="253" t="s">
        <v>300</v>
      </c>
      <c r="B70" s="253"/>
      <c r="C70" s="253"/>
      <c r="D70" s="253"/>
      <c r="E70" s="253"/>
      <c r="F70" s="253"/>
    </row>
    <row r="71" spans="1:6" ht="22.5" customHeight="1">
      <c r="A71" s="253" t="s">
        <v>301</v>
      </c>
      <c r="B71" s="253"/>
      <c r="C71" s="253"/>
      <c r="D71" s="253"/>
      <c r="E71" s="253"/>
      <c r="F71" s="253"/>
    </row>
    <row r="72" ht="18.75" customHeight="1"/>
  </sheetData>
  <sheetProtection/>
  <mergeCells count="7">
    <mergeCell ref="A71:F71"/>
    <mergeCell ref="A1:F1"/>
    <mergeCell ref="A2:F2"/>
    <mergeCell ref="A3:F3"/>
    <mergeCell ref="A62:D62"/>
    <mergeCell ref="A69:F69"/>
    <mergeCell ref="A70:F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46">
      <selection activeCell="J34" sqref="J34"/>
    </sheetView>
  </sheetViews>
  <sheetFormatPr defaultColWidth="9.140625" defaultRowHeight="12.75"/>
  <cols>
    <col min="1" max="1" width="0.13671875" style="141" customWidth="1"/>
    <col min="2" max="2" width="4.421875" style="141" customWidth="1"/>
    <col min="3" max="3" width="9.8515625" style="141" customWidth="1"/>
    <col min="4" max="4" width="0" style="141" hidden="1" customWidth="1"/>
    <col min="5" max="5" width="7.140625" style="141" customWidth="1"/>
    <col min="6" max="6" width="0.2890625" style="141" customWidth="1"/>
    <col min="7" max="7" width="11.28125" style="141" customWidth="1"/>
    <col min="8" max="9" width="15.7109375" style="141" customWidth="1"/>
    <col min="10" max="10" width="35.7109375" style="141" customWidth="1"/>
    <col min="11" max="11" width="3.7109375" style="141" customWidth="1"/>
    <col min="12" max="12" width="0.85546875" style="141" hidden="1" customWidth="1"/>
    <col min="13" max="13" width="7.8515625" style="141" customWidth="1"/>
    <col min="14" max="14" width="20.8515625" style="141" customWidth="1"/>
    <col min="15" max="15" width="0.13671875" style="141" customWidth="1"/>
    <col min="16" max="17" width="0" style="141" hidden="1" customWidth="1"/>
    <col min="18" max="16384" width="9.140625" style="141" customWidth="1"/>
  </cols>
  <sheetData>
    <row r="1" spans="1:15" ht="23.25" customHeight="1">
      <c r="A1" s="256"/>
      <c r="B1" s="257"/>
      <c r="C1" s="257"/>
      <c r="D1" s="257"/>
      <c r="E1" s="257"/>
      <c r="G1" s="258" t="s">
        <v>35</v>
      </c>
      <c r="H1" s="258"/>
      <c r="I1" s="258"/>
      <c r="J1" s="258"/>
      <c r="K1" s="258"/>
      <c r="O1" s="142"/>
    </row>
    <row r="2" spans="7:11" ht="14.25">
      <c r="G2" s="258"/>
      <c r="H2" s="258"/>
      <c r="I2" s="258"/>
      <c r="J2" s="258"/>
      <c r="K2" s="258"/>
    </row>
    <row r="3" spans="7:11" ht="21" customHeight="1">
      <c r="G3" s="259" t="s">
        <v>338</v>
      </c>
      <c r="H3" s="257"/>
      <c r="I3" s="257"/>
      <c r="J3" s="257"/>
      <c r="K3" s="257"/>
    </row>
    <row r="4" spans="7:11" ht="21" customHeight="1">
      <c r="G4" s="258" t="s">
        <v>339</v>
      </c>
      <c r="H4" s="257"/>
      <c r="I4" s="257"/>
      <c r="J4" s="257"/>
      <c r="K4" s="257"/>
    </row>
    <row r="5" spans="1:16" ht="14.25">
      <c r="A5" s="260" t="s">
        <v>340</v>
      </c>
      <c r="B5" s="261"/>
      <c r="C5" s="261"/>
      <c r="D5" s="261"/>
      <c r="E5" s="261"/>
      <c r="F5" s="261"/>
      <c r="G5" s="261"/>
      <c r="H5" s="261"/>
      <c r="I5" s="262"/>
      <c r="J5" s="143" t="s">
        <v>8</v>
      </c>
      <c r="K5" s="263" t="s">
        <v>0</v>
      </c>
      <c r="L5" s="264"/>
      <c r="M5" s="265"/>
      <c r="N5" s="263" t="s">
        <v>41</v>
      </c>
      <c r="O5" s="264"/>
      <c r="P5" s="265"/>
    </row>
    <row r="6" spans="1:16" ht="25.5">
      <c r="A6" s="260" t="s">
        <v>341</v>
      </c>
      <c r="B6" s="261"/>
      <c r="C6" s="262"/>
      <c r="E6" s="260" t="s">
        <v>342</v>
      </c>
      <c r="F6" s="261"/>
      <c r="G6" s="262"/>
      <c r="H6" s="144" t="s">
        <v>343</v>
      </c>
      <c r="I6" s="144" t="s">
        <v>344</v>
      </c>
      <c r="J6" s="145" t="s">
        <v>345</v>
      </c>
      <c r="K6" s="266" t="s">
        <v>345</v>
      </c>
      <c r="L6" s="267"/>
      <c r="M6" s="268"/>
      <c r="N6" s="266" t="s">
        <v>346</v>
      </c>
      <c r="O6" s="267"/>
      <c r="P6" s="268"/>
    </row>
    <row r="7" spans="1:16" ht="14.25">
      <c r="A7" s="269" t="s">
        <v>345</v>
      </c>
      <c r="B7" s="261"/>
      <c r="C7" s="262"/>
      <c r="E7" s="270" t="s">
        <v>345</v>
      </c>
      <c r="F7" s="261"/>
      <c r="G7" s="262"/>
      <c r="H7" s="146" t="s">
        <v>345</v>
      </c>
      <c r="I7" s="147">
        <v>31436966.18</v>
      </c>
      <c r="J7" s="148" t="s">
        <v>347</v>
      </c>
      <c r="K7" s="269" t="s">
        <v>345</v>
      </c>
      <c r="L7" s="261"/>
      <c r="M7" s="262"/>
      <c r="N7" s="270" t="s">
        <v>348</v>
      </c>
      <c r="O7" s="261"/>
      <c r="P7" s="262"/>
    </row>
    <row r="8" spans="1:16" ht="14.25">
      <c r="A8" s="270" t="s">
        <v>349</v>
      </c>
      <c r="B8" s="261"/>
      <c r="C8" s="262"/>
      <c r="E8" s="270" t="s">
        <v>350</v>
      </c>
      <c r="F8" s="261"/>
      <c r="G8" s="262"/>
      <c r="H8" s="146" t="s">
        <v>349</v>
      </c>
      <c r="I8" s="146" t="s">
        <v>351</v>
      </c>
      <c r="J8" s="149" t="s">
        <v>14</v>
      </c>
      <c r="K8" s="271" t="s">
        <v>352</v>
      </c>
      <c r="L8" s="261"/>
      <c r="M8" s="262"/>
      <c r="N8" s="270" t="s">
        <v>353</v>
      </c>
      <c r="O8" s="261"/>
      <c r="P8" s="262"/>
    </row>
    <row r="9" spans="1:16" ht="14.25">
      <c r="A9" s="270" t="s">
        <v>354</v>
      </c>
      <c r="B9" s="261"/>
      <c r="C9" s="262"/>
      <c r="E9" s="270" t="s">
        <v>350</v>
      </c>
      <c r="F9" s="261"/>
      <c r="G9" s="262"/>
      <c r="H9" s="146" t="s">
        <v>354</v>
      </c>
      <c r="I9" s="146" t="s">
        <v>355</v>
      </c>
      <c r="J9" s="149" t="s">
        <v>17</v>
      </c>
      <c r="K9" s="271" t="s">
        <v>356</v>
      </c>
      <c r="L9" s="261"/>
      <c r="M9" s="262"/>
      <c r="N9" s="270" t="s">
        <v>357</v>
      </c>
      <c r="O9" s="261"/>
      <c r="P9" s="262"/>
    </row>
    <row r="10" spans="1:16" ht="14.25">
      <c r="A10" s="270" t="s">
        <v>358</v>
      </c>
      <c r="B10" s="261"/>
      <c r="C10" s="262"/>
      <c r="E10" s="270" t="s">
        <v>350</v>
      </c>
      <c r="F10" s="261"/>
      <c r="G10" s="262"/>
      <c r="H10" s="146" t="s">
        <v>358</v>
      </c>
      <c r="I10" s="146" t="s">
        <v>359</v>
      </c>
      <c r="J10" s="149" t="s">
        <v>19</v>
      </c>
      <c r="K10" s="271" t="s">
        <v>360</v>
      </c>
      <c r="L10" s="261"/>
      <c r="M10" s="262"/>
      <c r="N10" s="270" t="s">
        <v>361</v>
      </c>
      <c r="O10" s="261"/>
      <c r="P10" s="262"/>
    </row>
    <row r="11" spans="1:16" ht="14.25">
      <c r="A11" s="270" t="s">
        <v>362</v>
      </c>
      <c r="B11" s="261"/>
      <c r="C11" s="262"/>
      <c r="E11" s="270" t="s">
        <v>350</v>
      </c>
      <c r="F11" s="261"/>
      <c r="G11" s="262"/>
      <c r="H11" s="146" t="s">
        <v>362</v>
      </c>
      <c r="I11" s="146" t="s">
        <v>350</v>
      </c>
      <c r="J11" s="149" t="s">
        <v>21</v>
      </c>
      <c r="K11" s="271" t="s">
        <v>363</v>
      </c>
      <c r="L11" s="261"/>
      <c r="M11" s="262"/>
      <c r="N11" s="270" t="s">
        <v>350</v>
      </c>
      <c r="O11" s="261"/>
      <c r="P11" s="262"/>
    </row>
    <row r="12" spans="1:16" ht="14.25">
      <c r="A12" s="270" t="s">
        <v>364</v>
      </c>
      <c r="B12" s="261"/>
      <c r="C12" s="262"/>
      <c r="E12" s="270" t="s">
        <v>350</v>
      </c>
      <c r="F12" s="261"/>
      <c r="G12" s="262"/>
      <c r="H12" s="146" t="s">
        <v>364</v>
      </c>
      <c r="I12" s="146" t="s">
        <v>365</v>
      </c>
      <c r="J12" s="149" t="s">
        <v>23</v>
      </c>
      <c r="K12" s="271" t="s">
        <v>366</v>
      </c>
      <c r="L12" s="261"/>
      <c r="M12" s="262"/>
      <c r="N12" s="270" t="s">
        <v>367</v>
      </c>
      <c r="O12" s="261"/>
      <c r="P12" s="262"/>
    </row>
    <row r="13" spans="1:16" ht="14.25">
      <c r="A13" s="270" t="s">
        <v>368</v>
      </c>
      <c r="B13" s="261"/>
      <c r="C13" s="262"/>
      <c r="E13" s="270" t="s">
        <v>350</v>
      </c>
      <c r="F13" s="261"/>
      <c r="G13" s="262"/>
      <c r="H13" s="146" t="s">
        <v>368</v>
      </c>
      <c r="I13" s="146" t="s">
        <v>369</v>
      </c>
      <c r="J13" s="149" t="s">
        <v>184</v>
      </c>
      <c r="K13" s="271" t="s">
        <v>370</v>
      </c>
      <c r="L13" s="261"/>
      <c r="M13" s="262"/>
      <c r="N13" s="270" t="s">
        <v>350</v>
      </c>
      <c r="O13" s="261"/>
      <c r="P13" s="262"/>
    </row>
    <row r="14" spans="1:16" ht="14.25">
      <c r="A14" s="272" t="s">
        <v>371</v>
      </c>
      <c r="B14" s="261"/>
      <c r="C14" s="262"/>
      <c r="E14" s="272" t="s">
        <v>350</v>
      </c>
      <c r="F14" s="261"/>
      <c r="G14" s="262"/>
      <c r="H14" s="150" t="s">
        <v>371</v>
      </c>
      <c r="I14" s="150" t="s">
        <v>372</v>
      </c>
      <c r="J14" s="151" t="s">
        <v>6</v>
      </c>
      <c r="K14" s="273" t="s">
        <v>373</v>
      </c>
      <c r="L14" s="261"/>
      <c r="M14" s="262"/>
      <c r="N14" s="272" t="s">
        <v>374</v>
      </c>
      <c r="O14" s="261"/>
      <c r="P14" s="262"/>
    </row>
    <row r="15" spans="1:16" ht="14.25">
      <c r="A15" s="272" t="s">
        <v>371</v>
      </c>
      <c r="B15" s="261"/>
      <c r="C15" s="262"/>
      <c r="E15" s="272" t="s">
        <v>350</v>
      </c>
      <c r="F15" s="261"/>
      <c r="G15" s="262"/>
      <c r="H15" s="150" t="s">
        <v>371</v>
      </c>
      <c r="I15" s="150" t="s">
        <v>372</v>
      </c>
      <c r="J15" s="151" t="s">
        <v>6</v>
      </c>
      <c r="K15" s="273" t="s">
        <v>373</v>
      </c>
      <c r="L15" s="261"/>
      <c r="M15" s="262"/>
      <c r="N15" s="272" t="s">
        <v>374</v>
      </c>
      <c r="O15" s="261"/>
      <c r="P15" s="262"/>
    </row>
    <row r="16" spans="1:16" ht="14.25">
      <c r="A16" s="270" t="s">
        <v>350</v>
      </c>
      <c r="B16" s="261"/>
      <c r="C16" s="262"/>
      <c r="E16" s="270" t="s">
        <v>350</v>
      </c>
      <c r="F16" s="261"/>
      <c r="G16" s="262"/>
      <c r="H16" s="146" t="s">
        <v>350</v>
      </c>
      <c r="I16" s="146" t="s">
        <v>375</v>
      </c>
      <c r="J16" s="149" t="s">
        <v>376</v>
      </c>
      <c r="K16" s="271" t="s">
        <v>377</v>
      </c>
      <c r="L16" s="261"/>
      <c r="M16" s="262"/>
      <c r="N16" s="270" t="s">
        <v>378</v>
      </c>
      <c r="O16" s="261"/>
      <c r="P16" s="262"/>
    </row>
    <row r="17" spans="1:16" ht="14.25">
      <c r="A17" s="270" t="s">
        <v>350</v>
      </c>
      <c r="B17" s="261"/>
      <c r="C17" s="262"/>
      <c r="E17" s="270" t="s">
        <v>350</v>
      </c>
      <c r="F17" s="261"/>
      <c r="G17" s="262"/>
      <c r="H17" s="146" t="s">
        <v>350</v>
      </c>
      <c r="I17" s="146" t="s">
        <v>379</v>
      </c>
      <c r="J17" s="149" t="s">
        <v>380</v>
      </c>
      <c r="K17" s="271" t="s">
        <v>381</v>
      </c>
      <c r="L17" s="261"/>
      <c r="M17" s="262"/>
      <c r="N17" s="270" t="s">
        <v>382</v>
      </c>
      <c r="O17" s="261"/>
      <c r="P17" s="262"/>
    </row>
    <row r="18" spans="1:16" ht="14.25">
      <c r="A18" s="270" t="s">
        <v>350</v>
      </c>
      <c r="B18" s="261"/>
      <c r="C18" s="262"/>
      <c r="E18" s="270" t="s">
        <v>350</v>
      </c>
      <c r="F18" s="261"/>
      <c r="G18" s="262"/>
      <c r="H18" s="146" t="s">
        <v>350</v>
      </c>
      <c r="I18" s="146" t="s">
        <v>383</v>
      </c>
      <c r="J18" s="149" t="s">
        <v>384</v>
      </c>
      <c r="K18" s="271" t="s">
        <v>385</v>
      </c>
      <c r="L18" s="261"/>
      <c r="M18" s="262"/>
      <c r="N18" s="270" t="s">
        <v>386</v>
      </c>
      <c r="O18" s="261"/>
      <c r="P18" s="262"/>
    </row>
    <row r="19" spans="1:16" ht="14.25">
      <c r="A19" s="270" t="s">
        <v>350</v>
      </c>
      <c r="B19" s="261"/>
      <c r="C19" s="262"/>
      <c r="E19" s="270" t="s">
        <v>350</v>
      </c>
      <c r="F19" s="261"/>
      <c r="G19" s="262"/>
      <c r="H19" s="146" t="s">
        <v>350</v>
      </c>
      <c r="I19" s="146" t="s">
        <v>387</v>
      </c>
      <c r="J19" s="149" t="s">
        <v>388</v>
      </c>
      <c r="K19" s="271" t="s">
        <v>389</v>
      </c>
      <c r="L19" s="261"/>
      <c r="M19" s="262"/>
      <c r="N19" s="270" t="s">
        <v>390</v>
      </c>
      <c r="O19" s="261"/>
      <c r="P19" s="262"/>
    </row>
    <row r="20" spans="1:16" ht="25.5">
      <c r="A20" s="270" t="s">
        <v>350</v>
      </c>
      <c r="B20" s="261"/>
      <c r="C20" s="262"/>
      <c r="E20" s="270" t="s">
        <v>350</v>
      </c>
      <c r="F20" s="261"/>
      <c r="G20" s="262"/>
      <c r="H20" s="146" t="s">
        <v>350</v>
      </c>
      <c r="I20" s="146" t="s">
        <v>391</v>
      </c>
      <c r="J20" s="149" t="s">
        <v>392</v>
      </c>
      <c r="K20" s="271" t="s">
        <v>393</v>
      </c>
      <c r="L20" s="261"/>
      <c r="M20" s="262"/>
      <c r="N20" s="270" t="s">
        <v>394</v>
      </c>
      <c r="O20" s="261"/>
      <c r="P20" s="262"/>
    </row>
    <row r="21" spans="1:16" ht="14.25">
      <c r="A21" s="270" t="s">
        <v>350</v>
      </c>
      <c r="B21" s="261"/>
      <c r="C21" s="262"/>
      <c r="E21" s="270" t="s">
        <v>350</v>
      </c>
      <c r="F21" s="261"/>
      <c r="G21" s="262"/>
      <c r="H21" s="146" t="s">
        <v>350</v>
      </c>
      <c r="I21" s="146" t="s">
        <v>395</v>
      </c>
      <c r="J21" s="149" t="s">
        <v>396</v>
      </c>
      <c r="K21" s="271" t="s">
        <v>397</v>
      </c>
      <c r="L21" s="261"/>
      <c r="M21" s="262"/>
      <c r="N21" s="270" t="s">
        <v>398</v>
      </c>
      <c r="O21" s="261"/>
      <c r="P21" s="262"/>
    </row>
    <row r="22" spans="1:16" ht="14.25">
      <c r="A22" s="270" t="s">
        <v>350</v>
      </c>
      <c r="B22" s="261"/>
      <c r="C22" s="262"/>
      <c r="E22" s="270" t="s">
        <v>350</v>
      </c>
      <c r="F22" s="261"/>
      <c r="G22" s="262"/>
      <c r="H22" s="146" t="s">
        <v>350</v>
      </c>
      <c r="I22" s="146" t="s">
        <v>399</v>
      </c>
      <c r="J22" s="149" t="s">
        <v>400</v>
      </c>
      <c r="K22" s="271" t="s">
        <v>401</v>
      </c>
      <c r="L22" s="261"/>
      <c r="M22" s="262"/>
      <c r="N22" s="270" t="s">
        <v>399</v>
      </c>
      <c r="O22" s="261"/>
      <c r="P22" s="262"/>
    </row>
    <row r="23" spans="1:16" ht="14.25">
      <c r="A23" s="270" t="s">
        <v>350</v>
      </c>
      <c r="B23" s="261"/>
      <c r="C23" s="262"/>
      <c r="E23" s="270" t="s">
        <v>350</v>
      </c>
      <c r="F23" s="261"/>
      <c r="G23" s="262"/>
      <c r="H23" s="146" t="s">
        <v>350</v>
      </c>
      <c r="I23" s="146" t="s">
        <v>402</v>
      </c>
      <c r="J23" s="149" t="s">
        <v>403</v>
      </c>
      <c r="K23" s="271" t="s">
        <v>404</v>
      </c>
      <c r="L23" s="261"/>
      <c r="M23" s="262"/>
      <c r="N23" s="270" t="s">
        <v>405</v>
      </c>
      <c r="O23" s="261"/>
      <c r="P23" s="262"/>
    </row>
    <row r="24" spans="1:16" ht="14.25">
      <c r="A24" s="270" t="s">
        <v>350</v>
      </c>
      <c r="B24" s="261"/>
      <c r="C24" s="262"/>
      <c r="E24" s="270" t="s">
        <v>350</v>
      </c>
      <c r="F24" s="261"/>
      <c r="G24" s="262"/>
      <c r="H24" s="146" t="s">
        <v>350</v>
      </c>
      <c r="I24" s="146" t="s">
        <v>406</v>
      </c>
      <c r="J24" s="149" t="s">
        <v>407</v>
      </c>
      <c r="K24" s="271" t="s">
        <v>408</v>
      </c>
      <c r="L24" s="261"/>
      <c r="M24" s="262"/>
      <c r="N24" s="270" t="s">
        <v>409</v>
      </c>
      <c r="O24" s="261"/>
      <c r="P24" s="262"/>
    </row>
    <row r="25" spans="1:16" ht="14.25">
      <c r="A25" s="270" t="s">
        <v>350</v>
      </c>
      <c r="B25" s="261"/>
      <c r="C25" s="262"/>
      <c r="E25" s="270" t="s">
        <v>350</v>
      </c>
      <c r="F25" s="261"/>
      <c r="G25" s="262"/>
      <c r="H25" s="146" t="s">
        <v>350</v>
      </c>
      <c r="I25" s="146" t="s">
        <v>410</v>
      </c>
      <c r="J25" s="149" t="s">
        <v>411</v>
      </c>
      <c r="K25" s="271" t="s">
        <v>412</v>
      </c>
      <c r="L25" s="261"/>
      <c r="M25" s="262"/>
      <c r="N25" s="270" t="s">
        <v>413</v>
      </c>
      <c r="O25" s="261"/>
      <c r="P25" s="262"/>
    </row>
    <row r="26" spans="1:16" ht="14.25">
      <c r="A26" s="270" t="s">
        <v>350</v>
      </c>
      <c r="B26" s="261"/>
      <c r="C26" s="262"/>
      <c r="E26" s="270" t="s">
        <v>350</v>
      </c>
      <c r="F26" s="261"/>
      <c r="G26" s="262"/>
      <c r="H26" s="146" t="s">
        <v>350</v>
      </c>
      <c r="I26" s="146" t="s">
        <v>414</v>
      </c>
      <c r="J26" s="149" t="s">
        <v>415</v>
      </c>
      <c r="K26" s="271" t="s">
        <v>416</v>
      </c>
      <c r="L26" s="261"/>
      <c r="M26" s="262"/>
      <c r="N26" s="270" t="s">
        <v>414</v>
      </c>
      <c r="O26" s="261"/>
      <c r="P26" s="262"/>
    </row>
    <row r="27" spans="1:16" ht="14.25">
      <c r="A27" s="270" t="s">
        <v>350</v>
      </c>
      <c r="B27" s="261"/>
      <c r="C27" s="262"/>
      <c r="E27" s="270" t="s">
        <v>350</v>
      </c>
      <c r="F27" s="261"/>
      <c r="G27" s="262"/>
      <c r="H27" s="146" t="s">
        <v>350</v>
      </c>
      <c r="I27" s="146" t="s">
        <v>417</v>
      </c>
      <c r="J27" s="149" t="s">
        <v>418</v>
      </c>
      <c r="K27" s="271" t="s">
        <v>419</v>
      </c>
      <c r="L27" s="261"/>
      <c r="M27" s="262"/>
      <c r="N27" s="270" t="s">
        <v>350</v>
      </c>
      <c r="O27" s="261"/>
      <c r="P27" s="262"/>
    </row>
    <row r="28" spans="1:16" ht="14.25">
      <c r="A28" s="270" t="s">
        <v>350</v>
      </c>
      <c r="B28" s="261"/>
      <c r="C28" s="262"/>
      <c r="E28" s="270" t="s">
        <v>350</v>
      </c>
      <c r="F28" s="261"/>
      <c r="G28" s="262"/>
      <c r="H28" s="146" t="s">
        <v>350</v>
      </c>
      <c r="I28" s="146" t="s">
        <v>420</v>
      </c>
      <c r="J28" s="149" t="s">
        <v>421</v>
      </c>
      <c r="K28" s="271" t="s">
        <v>422</v>
      </c>
      <c r="L28" s="261"/>
      <c r="M28" s="262"/>
      <c r="N28" s="270" t="s">
        <v>350</v>
      </c>
      <c r="O28" s="261"/>
      <c r="P28" s="262"/>
    </row>
    <row r="29" spans="1:16" ht="14.25">
      <c r="A29" s="272" t="s">
        <v>350</v>
      </c>
      <c r="B29" s="261"/>
      <c r="C29" s="262"/>
      <c r="E29" s="272" t="s">
        <v>350</v>
      </c>
      <c r="F29" s="261"/>
      <c r="G29" s="262"/>
      <c r="H29" s="150" t="s">
        <v>350</v>
      </c>
      <c r="I29" s="150" t="s">
        <v>423</v>
      </c>
      <c r="J29" s="151" t="s">
        <v>6</v>
      </c>
      <c r="K29" s="273" t="s">
        <v>373</v>
      </c>
      <c r="L29" s="261"/>
      <c r="M29" s="262"/>
      <c r="N29" s="272" t="s">
        <v>424</v>
      </c>
      <c r="O29" s="261"/>
      <c r="P29" s="262"/>
    </row>
    <row r="30" spans="1:16" ht="15" thickBot="1">
      <c r="A30" s="274" t="s">
        <v>371</v>
      </c>
      <c r="B30" s="275"/>
      <c r="C30" s="276"/>
      <c r="E30" s="274" t="s">
        <v>350</v>
      </c>
      <c r="F30" s="275"/>
      <c r="G30" s="276"/>
      <c r="H30" s="152" t="s">
        <v>371</v>
      </c>
      <c r="I30" s="152" t="s">
        <v>425</v>
      </c>
      <c r="J30" s="153" t="s">
        <v>10</v>
      </c>
      <c r="K30" s="277" t="s">
        <v>373</v>
      </c>
      <c r="L30" s="275"/>
      <c r="M30" s="276"/>
      <c r="N30" s="274" t="s">
        <v>426</v>
      </c>
      <c r="O30" s="275"/>
      <c r="P30" s="276"/>
    </row>
    <row r="31" spans="1:16" ht="15" thickTop="1">
      <c r="A31" s="158"/>
      <c r="B31" s="159"/>
      <c r="C31" s="160"/>
      <c r="E31" s="158"/>
      <c r="F31" s="159"/>
      <c r="G31" s="160"/>
      <c r="H31" s="158"/>
      <c r="I31" s="158"/>
      <c r="J31" s="161"/>
      <c r="K31" s="162"/>
      <c r="L31" s="159"/>
      <c r="M31" s="160"/>
      <c r="N31" s="158"/>
      <c r="O31" s="159"/>
      <c r="P31" s="160"/>
    </row>
    <row r="32" spans="1:16" ht="14.25">
      <c r="A32" s="158"/>
      <c r="B32" s="159"/>
      <c r="C32" s="160"/>
      <c r="E32" s="158"/>
      <c r="F32" s="159"/>
      <c r="G32" s="160"/>
      <c r="H32" s="158"/>
      <c r="I32" s="158"/>
      <c r="J32" s="161"/>
      <c r="K32" s="162"/>
      <c r="L32" s="159"/>
      <c r="M32" s="160"/>
      <c r="N32" s="158"/>
      <c r="O32" s="159"/>
      <c r="P32" s="160"/>
    </row>
    <row r="33" spans="1:16" ht="14.25">
      <c r="A33" s="158"/>
      <c r="B33" s="159"/>
      <c r="C33" s="160"/>
      <c r="E33" s="158"/>
      <c r="F33" s="159"/>
      <c r="G33" s="160"/>
      <c r="H33" s="158"/>
      <c r="I33" s="158"/>
      <c r="J33" s="161"/>
      <c r="K33" s="162"/>
      <c r="L33" s="159"/>
      <c r="M33" s="160"/>
      <c r="N33" s="158"/>
      <c r="O33" s="159"/>
      <c r="P33" s="160"/>
    </row>
    <row r="34" spans="1:16" ht="25.5" customHeight="1">
      <c r="A34" s="158"/>
      <c r="B34" s="159"/>
      <c r="C34" s="160"/>
      <c r="E34" s="158"/>
      <c r="F34" s="159"/>
      <c r="G34" s="160"/>
      <c r="H34" s="158"/>
      <c r="I34" s="158"/>
      <c r="J34" s="161"/>
      <c r="K34" s="162"/>
      <c r="L34" s="159"/>
      <c r="M34" s="160"/>
      <c r="N34" s="158"/>
      <c r="O34" s="159"/>
      <c r="P34" s="160"/>
    </row>
    <row r="35" spans="1:16" ht="14.25">
      <c r="A35" s="270" t="s">
        <v>427</v>
      </c>
      <c r="B35" s="261"/>
      <c r="C35" s="262"/>
      <c r="E35" s="270" t="s">
        <v>350</v>
      </c>
      <c r="F35" s="261"/>
      <c r="G35" s="262"/>
      <c r="H35" s="146" t="s">
        <v>427</v>
      </c>
      <c r="I35" s="146" t="s">
        <v>428</v>
      </c>
      <c r="J35" s="149" t="s">
        <v>429</v>
      </c>
      <c r="K35" s="271" t="s">
        <v>430</v>
      </c>
      <c r="L35" s="261"/>
      <c r="M35" s="262"/>
      <c r="N35" s="270" t="s">
        <v>431</v>
      </c>
      <c r="O35" s="261"/>
      <c r="P35" s="262"/>
    </row>
    <row r="36" spans="1:16" ht="14.25">
      <c r="A36" s="270" t="s">
        <v>432</v>
      </c>
      <c r="B36" s="261"/>
      <c r="C36" s="262"/>
      <c r="E36" s="270" t="s">
        <v>350</v>
      </c>
      <c r="F36" s="261"/>
      <c r="G36" s="262"/>
      <c r="H36" s="146" t="s">
        <v>432</v>
      </c>
      <c r="I36" s="146" t="s">
        <v>433</v>
      </c>
      <c r="J36" s="149" t="s">
        <v>434</v>
      </c>
      <c r="K36" s="271" t="s">
        <v>435</v>
      </c>
      <c r="L36" s="261"/>
      <c r="M36" s="262"/>
      <c r="N36" s="270" t="s">
        <v>436</v>
      </c>
      <c r="O36" s="261"/>
      <c r="P36" s="262"/>
    </row>
    <row r="37" spans="1:16" ht="14.25">
      <c r="A37" s="270" t="s">
        <v>437</v>
      </c>
      <c r="B37" s="261"/>
      <c r="C37" s="262"/>
      <c r="E37" s="270" t="s">
        <v>350</v>
      </c>
      <c r="F37" s="261"/>
      <c r="G37" s="262"/>
      <c r="H37" s="146" t="s">
        <v>437</v>
      </c>
      <c r="I37" s="146" t="s">
        <v>438</v>
      </c>
      <c r="J37" s="149" t="s">
        <v>439</v>
      </c>
      <c r="K37" s="271" t="s">
        <v>440</v>
      </c>
      <c r="L37" s="261"/>
      <c r="M37" s="262"/>
      <c r="N37" s="270" t="s">
        <v>441</v>
      </c>
      <c r="O37" s="261"/>
      <c r="P37" s="262"/>
    </row>
    <row r="38" spans="1:16" ht="14.25">
      <c r="A38" s="270" t="s">
        <v>442</v>
      </c>
      <c r="B38" s="261"/>
      <c r="C38" s="262"/>
      <c r="E38" s="270" t="s">
        <v>350</v>
      </c>
      <c r="F38" s="261"/>
      <c r="G38" s="262"/>
      <c r="H38" s="146" t="s">
        <v>442</v>
      </c>
      <c r="I38" s="146" t="s">
        <v>443</v>
      </c>
      <c r="J38" s="149" t="s">
        <v>444</v>
      </c>
      <c r="K38" s="271" t="s">
        <v>445</v>
      </c>
      <c r="L38" s="261"/>
      <c r="M38" s="262"/>
      <c r="N38" s="270" t="s">
        <v>446</v>
      </c>
      <c r="O38" s="261"/>
      <c r="P38" s="262"/>
    </row>
    <row r="39" spans="1:16" ht="14.25">
      <c r="A39" s="270" t="s">
        <v>447</v>
      </c>
      <c r="B39" s="261"/>
      <c r="C39" s="262"/>
      <c r="E39" s="270" t="s">
        <v>350</v>
      </c>
      <c r="F39" s="261"/>
      <c r="G39" s="262"/>
      <c r="H39" s="146" t="s">
        <v>447</v>
      </c>
      <c r="I39" s="146" t="s">
        <v>448</v>
      </c>
      <c r="J39" s="149" t="s">
        <v>449</v>
      </c>
      <c r="K39" s="271" t="s">
        <v>450</v>
      </c>
      <c r="L39" s="261"/>
      <c r="M39" s="262"/>
      <c r="N39" s="270" t="s">
        <v>451</v>
      </c>
      <c r="O39" s="261"/>
      <c r="P39" s="262"/>
    </row>
    <row r="40" spans="1:16" ht="14.25">
      <c r="A40" s="270" t="s">
        <v>452</v>
      </c>
      <c r="B40" s="261"/>
      <c r="C40" s="262"/>
      <c r="E40" s="270" t="s">
        <v>350</v>
      </c>
      <c r="F40" s="261"/>
      <c r="G40" s="262"/>
      <c r="H40" s="146" t="s">
        <v>452</v>
      </c>
      <c r="I40" s="146" t="s">
        <v>453</v>
      </c>
      <c r="J40" s="149" t="s">
        <v>454</v>
      </c>
      <c r="K40" s="271" t="s">
        <v>455</v>
      </c>
      <c r="L40" s="261"/>
      <c r="M40" s="262"/>
      <c r="N40" s="270" t="s">
        <v>456</v>
      </c>
      <c r="O40" s="261"/>
      <c r="P40" s="262"/>
    </row>
    <row r="41" spans="1:16" ht="14.25">
      <c r="A41" s="270" t="s">
        <v>457</v>
      </c>
      <c r="B41" s="261"/>
      <c r="C41" s="262"/>
      <c r="E41" s="270" t="s">
        <v>350</v>
      </c>
      <c r="F41" s="261"/>
      <c r="G41" s="262"/>
      <c r="H41" s="146" t="s">
        <v>457</v>
      </c>
      <c r="I41" s="146" t="s">
        <v>458</v>
      </c>
      <c r="J41" s="149" t="s">
        <v>459</v>
      </c>
      <c r="K41" s="271" t="s">
        <v>460</v>
      </c>
      <c r="L41" s="261"/>
      <c r="M41" s="262"/>
      <c r="N41" s="270" t="s">
        <v>461</v>
      </c>
      <c r="O41" s="261"/>
      <c r="P41" s="262"/>
    </row>
    <row r="42" spans="1:16" ht="14.25">
      <c r="A42" s="270" t="s">
        <v>462</v>
      </c>
      <c r="B42" s="261"/>
      <c r="C42" s="262"/>
      <c r="E42" s="270" t="s">
        <v>350</v>
      </c>
      <c r="F42" s="261"/>
      <c r="G42" s="262"/>
      <c r="H42" s="146" t="s">
        <v>462</v>
      </c>
      <c r="I42" s="146" t="s">
        <v>350</v>
      </c>
      <c r="J42" s="149" t="s">
        <v>463</v>
      </c>
      <c r="K42" s="271" t="s">
        <v>464</v>
      </c>
      <c r="L42" s="261"/>
      <c r="M42" s="262"/>
      <c r="N42" s="270" t="s">
        <v>350</v>
      </c>
      <c r="O42" s="261"/>
      <c r="P42" s="262"/>
    </row>
    <row r="43" spans="1:16" ht="14.25">
      <c r="A43" s="270" t="s">
        <v>465</v>
      </c>
      <c r="B43" s="261"/>
      <c r="C43" s="262"/>
      <c r="E43" s="270" t="s">
        <v>350</v>
      </c>
      <c r="F43" s="261"/>
      <c r="G43" s="262"/>
      <c r="H43" s="146" t="s">
        <v>465</v>
      </c>
      <c r="I43" s="146" t="s">
        <v>350</v>
      </c>
      <c r="J43" s="149" t="s">
        <v>466</v>
      </c>
      <c r="K43" s="271" t="s">
        <v>467</v>
      </c>
      <c r="L43" s="261"/>
      <c r="M43" s="262"/>
      <c r="N43" s="270" t="s">
        <v>350</v>
      </c>
      <c r="O43" s="261"/>
      <c r="P43" s="262"/>
    </row>
    <row r="44" spans="1:16" ht="14.25">
      <c r="A44" s="270" t="s">
        <v>468</v>
      </c>
      <c r="B44" s="261"/>
      <c r="C44" s="262"/>
      <c r="E44" s="270" t="s">
        <v>350</v>
      </c>
      <c r="F44" s="261"/>
      <c r="G44" s="262"/>
      <c r="H44" s="146" t="s">
        <v>468</v>
      </c>
      <c r="I44" s="146" t="s">
        <v>469</v>
      </c>
      <c r="J44" s="149" t="s">
        <v>470</v>
      </c>
      <c r="K44" s="271" t="s">
        <v>471</v>
      </c>
      <c r="L44" s="261"/>
      <c r="M44" s="262"/>
      <c r="N44" s="270" t="s">
        <v>472</v>
      </c>
      <c r="O44" s="261"/>
      <c r="P44" s="262"/>
    </row>
    <row r="45" spans="1:16" ht="14.25">
      <c r="A45" s="272" t="s">
        <v>371</v>
      </c>
      <c r="B45" s="261"/>
      <c r="C45" s="262"/>
      <c r="E45" s="272" t="s">
        <v>350</v>
      </c>
      <c r="F45" s="261"/>
      <c r="G45" s="262"/>
      <c r="H45" s="150" t="s">
        <v>371</v>
      </c>
      <c r="I45" s="150" t="s">
        <v>473</v>
      </c>
      <c r="J45" s="151" t="s">
        <v>6</v>
      </c>
      <c r="K45" s="273" t="s">
        <v>373</v>
      </c>
      <c r="L45" s="261"/>
      <c r="M45" s="262"/>
      <c r="N45" s="272" t="s">
        <v>474</v>
      </c>
      <c r="O45" s="261"/>
      <c r="P45" s="262"/>
    </row>
    <row r="46" spans="1:16" ht="14.25">
      <c r="A46" s="270" t="s">
        <v>350</v>
      </c>
      <c r="B46" s="261"/>
      <c r="C46" s="262"/>
      <c r="E46" s="270" t="s">
        <v>350</v>
      </c>
      <c r="F46" s="261"/>
      <c r="G46" s="262"/>
      <c r="H46" s="146" t="s">
        <v>350</v>
      </c>
      <c r="I46" s="146" t="s">
        <v>475</v>
      </c>
      <c r="J46" s="149" t="s">
        <v>376</v>
      </c>
      <c r="K46" s="271" t="s">
        <v>377</v>
      </c>
      <c r="L46" s="261"/>
      <c r="M46" s="262"/>
      <c r="N46" s="270" t="s">
        <v>350</v>
      </c>
      <c r="O46" s="261"/>
      <c r="P46" s="262"/>
    </row>
    <row r="47" spans="1:16" ht="14.25">
      <c r="A47" s="270" t="s">
        <v>350</v>
      </c>
      <c r="B47" s="261"/>
      <c r="C47" s="262"/>
      <c r="E47" s="270" t="s">
        <v>350</v>
      </c>
      <c r="F47" s="261"/>
      <c r="G47" s="262"/>
      <c r="H47" s="146" t="s">
        <v>350</v>
      </c>
      <c r="I47" s="146" t="s">
        <v>476</v>
      </c>
      <c r="J47" s="149" t="s">
        <v>380</v>
      </c>
      <c r="K47" s="271" t="s">
        <v>381</v>
      </c>
      <c r="L47" s="261"/>
      <c r="M47" s="262"/>
      <c r="N47" s="270" t="s">
        <v>477</v>
      </c>
      <c r="O47" s="261"/>
      <c r="P47" s="262"/>
    </row>
    <row r="48" spans="1:16" ht="14.25">
      <c r="A48" s="270" t="s">
        <v>350</v>
      </c>
      <c r="B48" s="261"/>
      <c r="C48" s="262"/>
      <c r="E48" s="270" t="s">
        <v>350</v>
      </c>
      <c r="F48" s="261"/>
      <c r="G48" s="262"/>
      <c r="H48" s="146" t="s">
        <v>350</v>
      </c>
      <c r="I48" s="146" t="s">
        <v>478</v>
      </c>
      <c r="J48" s="149" t="s">
        <v>384</v>
      </c>
      <c r="K48" s="271" t="s">
        <v>385</v>
      </c>
      <c r="L48" s="261"/>
      <c r="M48" s="262"/>
      <c r="N48" s="270" t="s">
        <v>479</v>
      </c>
      <c r="O48" s="261"/>
      <c r="P48" s="262"/>
    </row>
    <row r="49" spans="1:16" ht="14.25">
      <c r="A49" s="270" t="s">
        <v>350</v>
      </c>
      <c r="B49" s="261"/>
      <c r="C49" s="262"/>
      <c r="E49" s="270" t="s">
        <v>350</v>
      </c>
      <c r="F49" s="261"/>
      <c r="G49" s="262"/>
      <c r="H49" s="146" t="s">
        <v>350</v>
      </c>
      <c r="I49" s="146" t="s">
        <v>480</v>
      </c>
      <c r="J49" s="149" t="s">
        <v>235</v>
      </c>
      <c r="K49" s="271" t="s">
        <v>481</v>
      </c>
      <c r="L49" s="261"/>
      <c r="M49" s="262"/>
      <c r="N49" s="270" t="s">
        <v>482</v>
      </c>
      <c r="O49" s="261"/>
      <c r="P49" s="262"/>
    </row>
    <row r="50" spans="1:16" ht="14.25">
      <c r="A50" s="270" t="s">
        <v>350</v>
      </c>
      <c r="B50" s="261"/>
      <c r="C50" s="262"/>
      <c r="E50" s="270" t="s">
        <v>350</v>
      </c>
      <c r="F50" s="261"/>
      <c r="G50" s="262"/>
      <c r="H50" s="146" t="s">
        <v>350</v>
      </c>
      <c r="I50" s="146" t="s">
        <v>387</v>
      </c>
      <c r="J50" s="149" t="s">
        <v>388</v>
      </c>
      <c r="K50" s="271" t="s">
        <v>389</v>
      </c>
      <c r="L50" s="261"/>
      <c r="M50" s="262"/>
      <c r="N50" s="270" t="s">
        <v>390</v>
      </c>
      <c r="O50" s="261"/>
      <c r="P50" s="262"/>
    </row>
    <row r="51" spans="1:16" ht="14.25">
      <c r="A51" s="270" t="s">
        <v>350</v>
      </c>
      <c r="B51" s="261"/>
      <c r="C51" s="262"/>
      <c r="E51" s="270" t="s">
        <v>350</v>
      </c>
      <c r="F51" s="261"/>
      <c r="G51" s="262"/>
      <c r="H51" s="146" t="s">
        <v>350</v>
      </c>
      <c r="I51" s="146" t="s">
        <v>402</v>
      </c>
      <c r="J51" s="149" t="s">
        <v>403</v>
      </c>
      <c r="K51" s="271" t="s">
        <v>404</v>
      </c>
      <c r="L51" s="261"/>
      <c r="M51" s="262"/>
      <c r="N51" s="270" t="s">
        <v>405</v>
      </c>
      <c r="O51" s="261"/>
      <c r="P51" s="262"/>
    </row>
    <row r="52" spans="1:16" ht="14.25">
      <c r="A52" s="270" t="s">
        <v>350</v>
      </c>
      <c r="B52" s="261"/>
      <c r="C52" s="262"/>
      <c r="E52" s="270" t="s">
        <v>350</v>
      </c>
      <c r="F52" s="261"/>
      <c r="G52" s="262"/>
      <c r="H52" s="146" t="s">
        <v>350</v>
      </c>
      <c r="I52" s="146" t="s">
        <v>483</v>
      </c>
      <c r="J52" s="149" t="s">
        <v>484</v>
      </c>
      <c r="K52" s="271" t="s">
        <v>485</v>
      </c>
      <c r="L52" s="261"/>
      <c r="M52" s="262"/>
      <c r="N52" s="270" t="s">
        <v>350</v>
      </c>
      <c r="O52" s="261"/>
      <c r="P52" s="262"/>
    </row>
    <row r="53" spans="1:16" ht="14.25">
      <c r="A53" s="270" t="s">
        <v>350</v>
      </c>
      <c r="B53" s="261"/>
      <c r="C53" s="262"/>
      <c r="E53" s="270" t="s">
        <v>350</v>
      </c>
      <c r="F53" s="261"/>
      <c r="G53" s="262"/>
      <c r="H53" s="146" t="s">
        <v>350</v>
      </c>
      <c r="I53" s="146" t="s">
        <v>406</v>
      </c>
      <c r="J53" s="149" t="s">
        <v>407</v>
      </c>
      <c r="K53" s="271" t="s">
        <v>408</v>
      </c>
      <c r="L53" s="261"/>
      <c r="M53" s="262"/>
      <c r="N53" s="270" t="s">
        <v>409</v>
      </c>
      <c r="O53" s="261"/>
      <c r="P53" s="262"/>
    </row>
    <row r="54" spans="1:16" ht="14.25">
      <c r="A54" s="270" t="s">
        <v>350</v>
      </c>
      <c r="B54" s="261"/>
      <c r="C54" s="262"/>
      <c r="E54" s="270" t="s">
        <v>350</v>
      </c>
      <c r="F54" s="261"/>
      <c r="G54" s="262"/>
      <c r="H54" s="146" t="s">
        <v>350</v>
      </c>
      <c r="I54" s="146" t="s">
        <v>486</v>
      </c>
      <c r="J54" s="149" t="s">
        <v>415</v>
      </c>
      <c r="K54" s="271" t="s">
        <v>416</v>
      </c>
      <c r="L54" s="261"/>
      <c r="M54" s="262"/>
      <c r="N54" s="270" t="s">
        <v>487</v>
      </c>
      <c r="O54" s="261"/>
      <c r="P54" s="262"/>
    </row>
    <row r="55" spans="1:16" ht="14.25">
      <c r="A55" s="270" t="s">
        <v>350</v>
      </c>
      <c r="B55" s="261"/>
      <c r="C55" s="262"/>
      <c r="E55" s="270" t="s">
        <v>350</v>
      </c>
      <c r="F55" s="261"/>
      <c r="G55" s="262"/>
      <c r="H55" s="146" t="s">
        <v>350</v>
      </c>
      <c r="I55" s="146" t="s">
        <v>488</v>
      </c>
      <c r="J55" s="149" t="s">
        <v>418</v>
      </c>
      <c r="K55" s="271" t="s">
        <v>419</v>
      </c>
      <c r="L55" s="261"/>
      <c r="M55" s="262"/>
      <c r="N55" s="270" t="s">
        <v>489</v>
      </c>
      <c r="O55" s="261"/>
      <c r="P55" s="262"/>
    </row>
    <row r="56" spans="1:16" ht="14.25">
      <c r="A56" s="272" t="s">
        <v>350</v>
      </c>
      <c r="B56" s="261"/>
      <c r="C56" s="262"/>
      <c r="E56" s="272" t="s">
        <v>350</v>
      </c>
      <c r="F56" s="261"/>
      <c r="G56" s="262"/>
      <c r="H56" s="150" t="s">
        <v>350</v>
      </c>
      <c r="I56" s="150" t="s">
        <v>490</v>
      </c>
      <c r="J56" s="151" t="s">
        <v>6</v>
      </c>
      <c r="K56" s="273" t="s">
        <v>373</v>
      </c>
      <c r="L56" s="261"/>
      <c r="M56" s="262"/>
      <c r="N56" s="272" t="s">
        <v>491</v>
      </c>
      <c r="O56" s="261"/>
      <c r="P56" s="262"/>
    </row>
    <row r="57" spans="1:16" ht="15" thickBot="1">
      <c r="A57" s="278" t="s">
        <v>371</v>
      </c>
      <c r="B57" s="275"/>
      <c r="C57" s="276"/>
      <c r="E57" s="278" t="s">
        <v>350</v>
      </c>
      <c r="F57" s="275"/>
      <c r="G57" s="276"/>
      <c r="H57" s="154" t="s">
        <v>371</v>
      </c>
      <c r="I57" s="154" t="s">
        <v>492</v>
      </c>
      <c r="J57" s="155" t="s">
        <v>493</v>
      </c>
      <c r="K57" s="279" t="s">
        <v>373</v>
      </c>
      <c r="L57" s="275"/>
      <c r="M57" s="276"/>
      <c r="N57" s="278" t="s">
        <v>494</v>
      </c>
      <c r="O57" s="275"/>
      <c r="P57" s="276"/>
    </row>
    <row r="58" spans="1:16" ht="15" thickTop="1">
      <c r="A58" s="272" t="s">
        <v>350</v>
      </c>
      <c r="B58" s="261"/>
      <c r="C58" s="262"/>
      <c r="E58" s="272" t="s">
        <v>350</v>
      </c>
      <c r="F58" s="261"/>
      <c r="G58" s="262"/>
      <c r="H58" s="156" t="s">
        <v>350</v>
      </c>
      <c r="I58" s="156" t="s">
        <v>495</v>
      </c>
      <c r="J58" s="151" t="s">
        <v>496</v>
      </c>
      <c r="K58" s="273" t="s">
        <v>373</v>
      </c>
      <c r="L58" s="261"/>
      <c r="M58" s="262"/>
      <c r="N58" s="282" t="s">
        <v>497</v>
      </c>
      <c r="O58" s="261"/>
      <c r="P58" s="262"/>
    </row>
    <row r="59" spans="1:16" ht="14.25">
      <c r="A59" s="283" t="s">
        <v>345</v>
      </c>
      <c r="B59" s="261"/>
      <c r="C59" s="261"/>
      <c r="E59" s="284" t="s">
        <v>345</v>
      </c>
      <c r="F59" s="261"/>
      <c r="G59" s="261"/>
      <c r="H59" s="157" t="s">
        <v>345</v>
      </c>
      <c r="I59" s="157" t="s">
        <v>498</v>
      </c>
      <c r="J59" s="150" t="s">
        <v>499</v>
      </c>
      <c r="K59" s="269" t="s">
        <v>345</v>
      </c>
      <c r="L59" s="261"/>
      <c r="M59" s="262"/>
      <c r="N59" s="272" t="s">
        <v>498</v>
      </c>
      <c r="O59" s="261"/>
      <c r="P59" s="262"/>
    </row>
    <row r="60" ht="409.5" customHeight="1" hidden="1"/>
    <row r="61" ht="15.75" customHeight="1"/>
    <row r="62" spans="2:3" ht="19.5" customHeight="1">
      <c r="B62" s="280" t="s">
        <v>500</v>
      </c>
      <c r="C62" s="257"/>
    </row>
    <row r="63" ht="0" customHeight="1" hidden="1"/>
    <row r="64" spans="3:12" ht="19.5" customHeight="1">
      <c r="C64" s="281" t="s">
        <v>501</v>
      </c>
      <c r="D64" s="257"/>
      <c r="E64" s="257"/>
      <c r="F64" s="257"/>
      <c r="G64" s="257"/>
      <c r="H64" s="257"/>
      <c r="I64" s="257"/>
      <c r="J64" s="257"/>
      <c r="K64" s="257"/>
      <c r="L64" s="257"/>
    </row>
  </sheetData>
  <sheetProtection/>
  <mergeCells count="209">
    <mergeCell ref="B62:C62"/>
    <mergeCell ref="C64:L64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0:C30"/>
    <mergeCell ref="E30:G30"/>
    <mergeCell ref="K30:M30"/>
    <mergeCell ref="N30:P30"/>
    <mergeCell ref="A35:C35"/>
    <mergeCell ref="E35:G35"/>
    <mergeCell ref="K35:M35"/>
    <mergeCell ref="N35:P35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58"/>
  <sheetViews>
    <sheetView zoomScalePageLayoutView="0" workbookViewId="0" topLeftCell="A38">
      <selection activeCell="A15" sqref="A15:B15"/>
    </sheetView>
  </sheetViews>
  <sheetFormatPr defaultColWidth="9.140625" defaultRowHeight="12.75"/>
  <cols>
    <col min="1" max="1" width="40.57421875" style="141" customWidth="1"/>
    <col min="2" max="2" width="12.421875" style="141" customWidth="1"/>
    <col min="3" max="3" width="12.7109375" style="141" hidden="1" customWidth="1"/>
    <col min="4" max="4" width="17.8515625" style="141" customWidth="1"/>
    <col min="5" max="5" width="3.57421875" style="141" customWidth="1"/>
    <col min="6" max="6" width="14.57421875" style="141" customWidth="1"/>
    <col min="7" max="7" width="0.13671875" style="141" customWidth="1"/>
    <col min="8" max="16384" width="9.140625" style="141" customWidth="1"/>
  </cols>
  <sheetData>
    <row r="1" ht="0" customHeight="1" hidden="1"/>
    <row r="2" ht="1.5" customHeight="1"/>
    <row r="3" spans="1:6" ht="17.25" customHeight="1">
      <c r="A3" s="259" t="s">
        <v>35</v>
      </c>
      <c r="B3" s="257"/>
      <c r="C3" s="257"/>
      <c r="D3" s="257"/>
      <c r="E3" s="257"/>
      <c r="F3" s="257"/>
    </row>
    <row r="4" ht="0.75" customHeight="1"/>
    <row r="5" spans="1:6" ht="17.25" customHeight="1">
      <c r="A5" s="289" t="s">
        <v>502</v>
      </c>
      <c r="B5" s="257"/>
      <c r="C5" s="257"/>
      <c r="D5" s="257"/>
      <c r="E5" s="257"/>
      <c r="F5" s="257"/>
    </row>
    <row r="6" ht="0" customHeight="1" hidden="1"/>
    <row r="7" spans="1:6" ht="17.25" customHeight="1">
      <c r="A7" s="289" t="s">
        <v>503</v>
      </c>
      <c r="B7" s="257"/>
      <c r="C7" s="257"/>
      <c r="D7" s="257"/>
      <c r="E7" s="257"/>
      <c r="F7" s="257"/>
    </row>
    <row r="8" ht="1.5" customHeight="1"/>
    <row r="9" spans="1:6" ht="18" customHeight="1">
      <c r="A9" s="258" t="s">
        <v>504</v>
      </c>
      <c r="B9" s="257"/>
      <c r="C9" s="257"/>
      <c r="D9" s="257"/>
      <c r="E9" s="257"/>
      <c r="F9" s="257"/>
    </row>
    <row r="10" ht="6" customHeight="1"/>
    <row r="11" ht="0.75" customHeight="1"/>
    <row r="12" spans="1:7" ht="14.25">
      <c r="A12" s="260" t="s">
        <v>8</v>
      </c>
      <c r="B12" s="262"/>
      <c r="C12" s="144" t="s">
        <v>0</v>
      </c>
      <c r="D12" s="144" t="s">
        <v>505</v>
      </c>
      <c r="E12" s="260" t="s">
        <v>506</v>
      </c>
      <c r="F12" s="261"/>
      <c r="G12" s="262"/>
    </row>
    <row r="13" spans="1:7" ht="14.25">
      <c r="A13" s="287" t="s">
        <v>507</v>
      </c>
      <c r="B13" s="262"/>
      <c r="C13" s="165" t="s">
        <v>508</v>
      </c>
      <c r="D13" s="166">
        <v>5166941.61</v>
      </c>
      <c r="E13" s="288">
        <v>0</v>
      </c>
      <c r="F13" s="261"/>
      <c r="G13" s="262"/>
    </row>
    <row r="14" spans="1:7" ht="14.25">
      <c r="A14" s="287" t="s">
        <v>509</v>
      </c>
      <c r="B14" s="262"/>
      <c r="C14" s="165" t="s">
        <v>508</v>
      </c>
      <c r="D14" s="166">
        <v>8748292.37</v>
      </c>
      <c r="E14" s="288">
        <v>0</v>
      </c>
      <c r="F14" s="261"/>
      <c r="G14" s="262"/>
    </row>
    <row r="15" spans="1:7" ht="14.25">
      <c r="A15" s="287" t="s">
        <v>510</v>
      </c>
      <c r="B15" s="262"/>
      <c r="C15" s="165" t="s">
        <v>508</v>
      </c>
      <c r="D15" s="166">
        <v>3556858.96</v>
      </c>
      <c r="E15" s="288">
        <v>0</v>
      </c>
      <c r="F15" s="261"/>
      <c r="G15" s="262"/>
    </row>
    <row r="16" spans="1:7" ht="14.25">
      <c r="A16" s="287" t="s">
        <v>511</v>
      </c>
      <c r="B16" s="262"/>
      <c r="C16" s="165" t="s">
        <v>508</v>
      </c>
      <c r="D16" s="166">
        <v>152185.8</v>
      </c>
      <c r="E16" s="288">
        <v>0</v>
      </c>
      <c r="F16" s="261"/>
      <c r="G16" s="262"/>
    </row>
    <row r="17" spans="1:7" ht="14.25">
      <c r="A17" s="287" t="s">
        <v>512</v>
      </c>
      <c r="B17" s="262"/>
      <c r="C17" s="165" t="s">
        <v>513</v>
      </c>
      <c r="D17" s="166">
        <v>14155672.79</v>
      </c>
      <c r="E17" s="288">
        <v>0</v>
      </c>
      <c r="F17" s="261"/>
      <c r="G17" s="262"/>
    </row>
    <row r="18" spans="1:7" ht="14.25">
      <c r="A18" s="287" t="s">
        <v>376</v>
      </c>
      <c r="B18" s="262"/>
      <c r="C18" s="165" t="s">
        <v>514</v>
      </c>
      <c r="D18" s="166">
        <v>2918.31</v>
      </c>
      <c r="E18" s="288">
        <v>0</v>
      </c>
      <c r="F18" s="261"/>
      <c r="G18" s="262"/>
    </row>
    <row r="19" spans="1:7" ht="14.25">
      <c r="A19" s="287" t="s">
        <v>380</v>
      </c>
      <c r="B19" s="262"/>
      <c r="C19" s="165" t="s">
        <v>515</v>
      </c>
      <c r="D19" s="166">
        <v>3900</v>
      </c>
      <c r="E19" s="288">
        <v>0</v>
      </c>
      <c r="F19" s="261"/>
      <c r="G19" s="262"/>
    </row>
    <row r="20" spans="1:7" ht="14.25">
      <c r="A20" s="287" t="s">
        <v>516</v>
      </c>
      <c r="B20" s="262"/>
      <c r="C20" s="165" t="s">
        <v>517</v>
      </c>
      <c r="D20" s="166">
        <v>2671700</v>
      </c>
      <c r="E20" s="288">
        <v>0</v>
      </c>
      <c r="F20" s="261"/>
      <c r="G20" s="262"/>
    </row>
    <row r="21" spans="1:7" ht="14.25">
      <c r="A21" s="287" t="s">
        <v>384</v>
      </c>
      <c r="B21" s="262"/>
      <c r="C21" s="165" t="s">
        <v>518</v>
      </c>
      <c r="D21" s="166">
        <v>985260</v>
      </c>
      <c r="E21" s="288">
        <v>0</v>
      </c>
      <c r="F21" s="261"/>
      <c r="G21" s="262"/>
    </row>
    <row r="22" spans="1:7" ht="14.25">
      <c r="A22" s="287" t="s">
        <v>235</v>
      </c>
      <c r="B22" s="262"/>
      <c r="C22" s="165" t="s">
        <v>519</v>
      </c>
      <c r="D22" s="166">
        <v>0</v>
      </c>
      <c r="E22" s="288">
        <v>2713267</v>
      </c>
      <c r="F22" s="261"/>
      <c r="G22" s="262"/>
    </row>
    <row r="23" spans="1:7" ht="14.25">
      <c r="A23" s="287" t="s">
        <v>392</v>
      </c>
      <c r="B23" s="262"/>
      <c r="C23" s="165" t="s">
        <v>520</v>
      </c>
      <c r="D23" s="166">
        <v>0</v>
      </c>
      <c r="E23" s="288">
        <v>7375.35</v>
      </c>
      <c r="F23" s="261"/>
      <c r="G23" s="262"/>
    </row>
    <row r="24" spans="1:7" ht="14.25">
      <c r="A24" s="287" t="s">
        <v>396</v>
      </c>
      <c r="B24" s="262"/>
      <c r="C24" s="165" t="s">
        <v>521</v>
      </c>
      <c r="D24" s="166">
        <v>0</v>
      </c>
      <c r="E24" s="288">
        <v>8777.4</v>
      </c>
      <c r="F24" s="261"/>
      <c r="G24" s="262"/>
    </row>
    <row r="25" spans="1:7" ht="14.25">
      <c r="A25" s="287" t="s">
        <v>400</v>
      </c>
      <c r="B25" s="262"/>
      <c r="C25" s="165" t="s">
        <v>522</v>
      </c>
      <c r="D25" s="166">
        <v>0</v>
      </c>
      <c r="E25" s="288">
        <v>492487</v>
      </c>
      <c r="F25" s="261"/>
      <c r="G25" s="262"/>
    </row>
    <row r="26" spans="1:7" ht="14.25">
      <c r="A26" s="287" t="s">
        <v>411</v>
      </c>
      <c r="B26" s="262"/>
      <c r="C26" s="165" t="s">
        <v>523</v>
      </c>
      <c r="D26" s="166">
        <v>0</v>
      </c>
      <c r="E26" s="288">
        <v>1137445.8</v>
      </c>
      <c r="F26" s="261"/>
      <c r="G26" s="262"/>
    </row>
    <row r="27" spans="1:7" ht="14.25">
      <c r="A27" s="287" t="s">
        <v>524</v>
      </c>
      <c r="B27" s="262"/>
      <c r="C27" s="165" t="s">
        <v>525</v>
      </c>
      <c r="D27" s="166">
        <v>0</v>
      </c>
      <c r="E27" s="288">
        <v>13284.3</v>
      </c>
      <c r="F27" s="261"/>
      <c r="G27" s="262"/>
    </row>
    <row r="28" spans="1:7" ht="14.25">
      <c r="A28" s="287" t="s">
        <v>526</v>
      </c>
      <c r="B28" s="262"/>
      <c r="C28" s="165" t="s">
        <v>525</v>
      </c>
      <c r="D28" s="166">
        <v>0</v>
      </c>
      <c r="E28" s="288">
        <v>74410</v>
      </c>
      <c r="F28" s="261"/>
      <c r="G28" s="262"/>
    </row>
    <row r="29" spans="1:7" ht="14.25">
      <c r="A29" s="287" t="s">
        <v>527</v>
      </c>
      <c r="B29" s="262"/>
      <c r="C29" s="165" t="s">
        <v>525</v>
      </c>
      <c r="D29" s="166">
        <v>0</v>
      </c>
      <c r="E29" s="288">
        <v>44.88</v>
      </c>
      <c r="F29" s="261"/>
      <c r="G29" s="262"/>
    </row>
    <row r="30" spans="1:7" ht="14.25">
      <c r="A30" s="287" t="s">
        <v>418</v>
      </c>
      <c r="B30" s="262"/>
      <c r="C30" s="165" t="s">
        <v>528</v>
      </c>
      <c r="D30" s="166">
        <v>0</v>
      </c>
      <c r="E30" s="288">
        <v>13880107.95</v>
      </c>
      <c r="F30" s="261"/>
      <c r="G30" s="262"/>
    </row>
    <row r="31" spans="1:7" ht="14.25">
      <c r="A31" s="287" t="s">
        <v>421</v>
      </c>
      <c r="B31" s="262"/>
      <c r="C31" s="165" t="s">
        <v>529</v>
      </c>
      <c r="D31" s="166">
        <v>0</v>
      </c>
      <c r="E31" s="288">
        <v>15005903.25</v>
      </c>
      <c r="F31" s="261"/>
      <c r="G31" s="262"/>
    </row>
    <row r="32" spans="1:7" ht="14.25">
      <c r="A32" s="287" t="s">
        <v>530</v>
      </c>
      <c r="B32" s="262"/>
      <c r="C32" s="165" t="s">
        <v>531</v>
      </c>
      <c r="D32" s="166">
        <v>0</v>
      </c>
      <c r="E32" s="288">
        <v>145.96</v>
      </c>
      <c r="F32" s="261"/>
      <c r="G32" s="262"/>
    </row>
    <row r="33" spans="1:7" ht="14.25">
      <c r="A33" s="287" t="s">
        <v>532</v>
      </c>
      <c r="B33" s="262"/>
      <c r="C33" s="165" t="s">
        <v>533</v>
      </c>
      <c r="D33" s="166">
        <v>0</v>
      </c>
      <c r="E33" s="288">
        <v>116.4</v>
      </c>
      <c r="F33" s="261"/>
      <c r="G33" s="262"/>
    </row>
    <row r="34" spans="1:7" ht="14.25">
      <c r="A34" s="287" t="s">
        <v>534</v>
      </c>
      <c r="B34" s="262"/>
      <c r="C34" s="165" t="s">
        <v>535</v>
      </c>
      <c r="D34" s="166">
        <v>0</v>
      </c>
      <c r="E34" s="288">
        <v>272</v>
      </c>
      <c r="F34" s="261"/>
      <c r="G34" s="262"/>
    </row>
    <row r="35" spans="1:7" ht="14.25">
      <c r="A35" s="287" t="s">
        <v>536</v>
      </c>
      <c r="B35" s="262"/>
      <c r="C35" s="165" t="s">
        <v>537</v>
      </c>
      <c r="D35" s="166">
        <v>0</v>
      </c>
      <c r="E35" s="288">
        <v>20</v>
      </c>
      <c r="F35" s="261"/>
      <c r="G35" s="262"/>
    </row>
    <row r="36" spans="1:7" ht="14.25">
      <c r="A36" s="287" t="s">
        <v>538</v>
      </c>
      <c r="B36" s="262"/>
      <c r="C36" s="165" t="s">
        <v>539</v>
      </c>
      <c r="D36" s="166">
        <v>0</v>
      </c>
      <c r="E36" s="288">
        <v>20</v>
      </c>
      <c r="F36" s="261"/>
      <c r="G36" s="262"/>
    </row>
    <row r="37" spans="1:7" ht="14.25">
      <c r="A37" s="287" t="s">
        <v>540</v>
      </c>
      <c r="B37" s="262"/>
      <c r="C37" s="165" t="s">
        <v>541</v>
      </c>
      <c r="D37" s="166">
        <v>0</v>
      </c>
      <c r="E37" s="288">
        <v>600</v>
      </c>
      <c r="F37" s="261"/>
      <c r="G37" s="262"/>
    </row>
    <row r="38" spans="1:7" ht="14.25">
      <c r="A38" s="287" t="s">
        <v>542</v>
      </c>
      <c r="B38" s="262"/>
      <c r="C38" s="165" t="s">
        <v>543</v>
      </c>
      <c r="D38" s="166">
        <v>0</v>
      </c>
      <c r="E38" s="288">
        <v>1000</v>
      </c>
      <c r="F38" s="261"/>
      <c r="G38" s="262"/>
    </row>
    <row r="39" spans="1:7" ht="14.25">
      <c r="A39" s="287" t="s">
        <v>544</v>
      </c>
      <c r="B39" s="262"/>
      <c r="C39" s="165" t="s">
        <v>545</v>
      </c>
      <c r="D39" s="166">
        <v>0</v>
      </c>
      <c r="E39" s="288">
        <v>7570</v>
      </c>
      <c r="F39" s="261"/>
      <c r="G39" s="262"/>
    </row>
    <row r="40" spans="1:7" ht="14.25">
      <c r="A40" s="287" t="s">
        <v>546</v>
      </c>
      <c r="B40" s="262"/>
      <c r="C40" s="165" t="s">
        <v>547</v>
      </c>
      <c r="D40" s="166">
        <v>0</v>
      </c>
      <c r="E40" s="288">
        <v>100</v>
      </c>
      <c r="F40" s="261"/>
      <c r="G40" s="262"/>
    </row>
    <row r="41" spans="1:7" ht="14.25">
      <c r="A41" s="287" t="s">
        <v>181</v>
      </c>
      <c r="B41" s="262"/>
      <c r="C41" s="165" t="s">
        <v>548</v>
      </c>
      <c r="D41" s="166">
        <v>0</v>
      </c>
      <c r="E41" s="288">
        <v>31807.36</v>
      </c>
      <c r="F41" s="261"/>
      <c r="G41" s="262"/>
    </row>
    <row r="42" spans="1:7" ht="14.25">
      <c r="A42" s="287" t="s">
        <v>549</v>
      </c>
      <c r="B42" s="262"/>
      <c r="C42" s="165" t="s">
        <v>550</v>
      </c>
      <c r="D42" s="166">
        <v>0</v>
      </c>
      <c r="E42" s="288">
        <v>1915985.92</v>
      </c>
      <c r="F42" s="261"/>
      <c r="G42" s="262"/>
    </row>
    <row r="43" spans="1:7" ht="14.25">
      <c r="A43" s="287" t="s">
        <v>551</v>
      </c>
      <c r="B43" s="262"/>
      <c r="C43" s="165" t="s">
        <v>552</v>
      </c>
      <c r="D43" s="166">
        <v>0</v>
      </c>
      <c r="E43" s="288">
        <v>621297.44</v>
      </c>
      <c r="F43" s="261"/>
      <c r="G43" s="262"/>
    </row>
    <row r="44" spans="1:7" ht="14.25">
      <c r="A44" s="287" t="s">
        <v>553</v>
      </c>
      <c r="B44" s="262"/>
      <c r="C44" s="165" t="s">
        <v>554</v>
      </c>
      <c r="D44" s="166">
        <v>0</v>
      </c>
      <c r="E44" s="288">
        <v>29385.58</v>
      </c>
      <c r="F44" s="261"/>
      <c r="G44" s="262"/>
    </row>
    <row r="45" spans="1:7" ht="14.25">
      <c r="A45" s="287" t="s">
        <v>555</v>
      </c>
      <c r="B45" s="262"/>
      <c r="C45" s="165" t="s">
        <v>556</v>
      </c>
      <c r="D45" s="166">
        <v>0</v>
      </c>
      <c r="E45" s="288">
        <v>293852.91</v>
      </c>
      <c r="F45" s="261"/>
      <c r="G45" s="262"/>
    </row>
    <row r="46" spans="1:7" ht="14.25">
      <c r="A46" s="287" t="s">
        <v>557</v>
      </c>
      <c r="B46" s="262"/>
      <c r="C46" s="165" t="s">
        <v>558</v>
      </c>
      <c r="D46" s="166">
        <v>0</v>
      </c>
      <c r="E46" s="288">
        <v>745322.57</v>
      </c>
      <c r="F46" s="261"/>
      <c r="G46" s="262"/>
    </row>
    <row r="47" spans="1:7" ht="14.25">
      <c r="A47" s="287" t="s">
        <v>559</v>
      </c>
      <c r="B47" s="262"/>
      <c r="C47" s="165" t="s">
        <v>560</v>
      </c>
      <c r="D47" s="166">
        <v>0</v>
      </c>
      <c r="E47" s="288">
        <v>10117.76</v>
      </c>
      <c r="F47" s="261"/>
      <c r="G47" s="262"/>
    </row>
    <row r="48" spans="1:7" ht="14.25" customHeight="1">
      <c r="A48" s="287" t="s">
        <v>561</v>
      </c>
      <c r="B48" s="262"/>
      <c r="C48" s="165" t="s">
        <v>562</v>
      </c>
      <c r="D48" s="166">
        <v>0</v>
      </c>
      <c r="E48" s="288">
        <v>80463</v>
      </c>
      <c r="F48" s="261"/>
      <c r="G48" s="262"/>
    </row>
    <row r="49" spans="1:7" ht="15" customHeight="1">
      <c r="A49" s="287" t="s">
        <v>563</v>
      </c>
      <c r="B49" s="262"/>
      <c r="C49" s="165" t="s">
        <v>564</v>
      </c>
      <c r="D49" s="166">
        <v>0</v>
      </c>
      <c r="E49" s="288">
        <v>5264639</v>
      </c>
      <c r="F49" s="261"/>
      <c r="G49" s="262"/>
    </row>
    <row r="50" spans="1:7" ht="14.25">
      <c r="A50" s="287" t="s">
        <v>429</v>
      </c>
      <c r="B50" s="262"/>
      <c r="C50" s="165" t="s">
        <v>565</v>
      </c>
      <c r="D50" s="166">
        <v>2703356</v>
      </c>
      <c r="E50" s="288">
        <v>0</v>
      </c>
      <c r="F50" s="261"/>
      <c r="G50" s="262"/>
    </row>
    <row r="51" spans="1:7" ht="14.25">
      <c r="A51" s="287" t="s">
        <v>434</v>
      </c>
      <c r="B51" s="262"/>
      <c r="C51" s="165" t="s">
        <v>566</v>
      </c>
      <c r="D51" s="166">
        <v>707580</v>
      </c>
      <c r="E51" s="288">
        <v>0</v>
      </c>
      <c r="F51" s="261"/>
      <c r="G51" s="262"/>
    </row>
    <row r="52" spans="1:7" ht="14.25">
      <c r="A52" s="287" t="s">
        <v>439</v>
      </c>
      <c r="B52" s="262"/>
      <c r="C52" s="165" t="s">
        <v>567</v>
      </c>
      <c r="D52" s="166">
        <v>1731955</v>
      </c>
      <c r="E52" s="288">
        <v>0</v>
      </c>
      <c r="F52" s="261"/>
      <c r="G52" s="262"/>
    </row>
    <row r="53" spans="1:7" ht="14.25">
      <c r="A53" s="287" t="s">
        <v>444</v>
      </c>
      <c r="B53" s="262"/>
      <c r="C53" s="165" t="s">
        <v>568</v>
      </c>
      <c r="D53" s="166">
        <v>72539</v>
      </c>
      <c r="E53" s="288">
        <v>0</v>
      </c>
      <c r="F53" s="261"/>
      <c r="G53" s="262"/>
    </row>
    <row r="54" spans="1:7" ht="14.25">
      <c r="A54" s="287" t="s">
        <v>449</v>
      </c>
      <c r="B54" s="262"/>
      <c r="C54" s="165" t="s">
        <v>569</v>
      </c>
      <c r="D54" s="166">
        <v>447512</v>
      </c>
      <c r="E54" s="288">
        <v>0</v>
      </c>
      <c r="F54" s="261"/>
      <c r="G54" s="262"/>
    </row>
    <row r="55" spans="1:7" ht="14.25">
      <c r="A55" s="287" t="s">
        <v>454</v>
      </c>
      <c r="B55" s="262"/>
      <c r="C55" s="165" t="s">
        <v>570</v>
      </c>
      <c r="D55" s="166">
        <v>204090.04</v>
      </c>
      <c r="E55" s="288">
        <v>0</v>
      </c>
      <c r="F55" s="261"/>
      <c r="G55" s="262"/>
    </row>
    <row r="56" spans="1:7" ht="14.25">
      <c r="A56" s="287" t="s">
        <v>459</v>
      </c>
      <c r="B56" s="262"/>
      <c r="C56" s="165" t="s">
        <v>571</v>
      </c>
      <c r="D56" s="166">
        <v>63496.95</v>
      </c>
      <c r="E56" s="288">
        <v>0</v>
      </c>
      <c r="F56" s="261"/>
      <c r="G56" s="262"/>
    </row>
    <row r="57" spans="1:7" ht="14.25">
      <c r="A57" s="287" t="s">
        <v>470</v>
      </c>
      <c r="B57" s="262"/>
      <c r="C57" s="165" t="s">
        <v>572</v>
      </c>
      <c r="D57" s="166">
        <v>961560</v>
      </c>
      <c r="E57" s="288">
        <v>0</v>
      </c>
      <c r="F57" s="261"/>
      <c r="G57" s="262"/>
    </row>
    <row r="58" spans="1:7" ht="14.25">
      <c r="A58" s="285" t="s">
        <v>6</v>
      </c>
      <c r="B58" s="267"/>
      <c r="C58" s="268"/>
      <c r="D58" s="167">
        <v>42335818.83</v>
      </c>
      <c r="E58" s="286">
        <v>42335818.83</v>
      </c>
      <c r="F58" s="261"/>
      <c r="G58" s="262"/>
    </row>
  </sheetData>
  <sheetProtection/>
  <mergeCells count="98">
    <mergeCell ref="A3:F3"/>
    <mergeCell ref="A5:F5"/>
    <mergeCell ref="A7:F7"/>
    <mergeCell ref="A9:F9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8:C58"/>
    <mergeCell ref="E58:G58"/>
    <mergeCell ref="A55:B55"/>
    <mergeCell ref="E55:G55"/>
    <mergeCell ref="A56:B56"/>
    <mergeCell ref="E56:G56"/>
    <mergeCell ref="A57:B57"/>
    <mergeCell ref="E57:G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M17" sqref="M17:N17"/>
    </sheetView>
  </sheetViews>
  <sheetFormatPr defaultColWidth="9.140625" defaultRowHeight="12.75"/>
  <cols>
    <col min="1" max="1" width="0.71875" style="141" customWidth="1"/>
    <col min="2" max="2" width="16.28125" style="141" customWidth="1"/>
    <col min="3" max="3" width="1.8515625" style="141" customWidth="1"/>
    <col min="4" max="4" width="16.8515625" style="141" customWidth="1"/>
    <col min="5" max="5" width="9.28125" style="141" customWidth="1"/>
    <col min="6" max="6" width="1.7109375" style="141" customWidth="1"/>
    <col min="7" max="7" width="3.00390625" style="141" customWidth="1"/>
    <col min="8" max="8" width="0.85546875" style="141" customWidth="1"/>
    <col min="9" max="9" width="5.57421875" style="141" customWidth="1"/>
    <col min="10" max="10" width="0.13671875" style="141" hidden="1" customWidth="1"/>
    <col min="11" max="11" width="12.7109375" style="141" customWidth="1"/>
    <col min="12" max="12" width="14.421875" style="141" customWidth="1"/>
    <col min="13" max="13" width="2.00390625" style="141" customWidth="1"/>
    <col min="14" max="14" width="13.57421875" style="141" customWidth="1"/>
    <col min="15" max="15" width="16.00390625" style="141" customWidth="1"/>
    <col min="16" max="16" width="1.28515625" style="141" customWidth="1"/>
    <col min="17" max="17" width="15.8515625" style="141" customWidth="1"/>
    <col min="18" max="18" width="0.2890625" style="141" customWidth="1"/>
    <col min="19" max="23" width="19.7109375" style="141" customWidth="1"/>
    <col min="24" max="16384" width="9.140625" style="141" customWidth="1"/>
  </cols>
  <sheetData>
    <row r="1" spans="1:18" ht="21" customHeight="1">
      <c r="A1" s="290" t="s">
        <v>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21" customHeight="1">
      <c r="A2" s="290" t="s">
        <v>573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ht="18" customHeight="1">
      <c r="A3" s="291" t="s">
        <v>574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ht="3" customHeight="1"/>
    <row r="5" spans="1:23" ht="38.25" customHeight="1">
      <c r="A5" s="168"/>
      <c r="B5" s="169"/>
      <c r="C5" s="169"/>
      <c r="D5" s="169"/>
      <c r="E5" s="169"/>
      <c r="F5" s="169"/>
      <c r="G5" s="169"/>
      <c r="H5" s="169"/>
      <c r="I5" s="169"/>
      <c r="J5" s="170"/>
      <c r="K5" s="292" t="s">
        <v>575</v>
      </c>
      <c r="L5" s="293"/>
      <c r="M5" s="294" t="s">
        <v>576</v>
      </c>
      <c r="N5" s="295"/>
      <c r="O5" s="292" t="s">
        <v>577</v>
      </c>
      <c r="P5" s="296"/>
      <c r="Q5" s="296"/>
      <c r="R5" s="296"/>
      <c r="S5" s="171" t="s">
        <v>578</v>
      </c>
      <c r="T5" s="171" t="s">
        <v>579</v>
      </c>
      <c r="U5" s="171" t="s">
        <v>580</v>
      </c>
      <c r="V5" s="171" t="s">
        <v>581</v>
      </c>
      <c r="W5" s="260" t="s">
        <v>6</v>
      </c>
    </row>
    <row r="6" spans="1:23" ht="14.25">
      <c r="A6" s="172"/>
      <c r="B6" s="173"/>
      <c r="C6" s="173"/>
      <c r="D6" s="173"/>
      <c r="E6" s="173"/>
      <c r="F6" s="173"/>
      <c r="G6" s="173"/>
      <c r="H6" s="173"/>
      <c r="I6" s="173"/>
      <c r="J6" s="174"/>
      <c r="K6" s="299" t="s">
        <v>582</v>
      </c>
      <c r="L6" s="300"/>
      <c r="M6" s="299" t="s">
        <v>583</v>
      </c>
      <c r="N6" s="300"/>
      <c r="O6" s="299" t="s">
        <v>584</v>
      </c>
      <c r="P6" s="302"/>
      <c r="Q6" s="302"/>
      <c r="R6" s="302"/>
      <c r="S6" s="299" t="s">
        <v>585</v>
      </c>
      <c r="T6" s="299" t="s">
        <v>586</v>
      </c>
      <c r="U6" s="299" t="s">
        <v>587</v>
      </c>
      <c r="V6" s="299" t="s">
        <v>588</v>
      </c>
      <c r="W6" s="297"/>
    </row>
    <row r="7" spans="1:23" ht="14.25">
      <c r="A7" s="172"/>
      <c r="B7" s="173"/>
      <c r="C7" s="173"/>
      <c r="D7" s="173"/>
      <c r="E7" s="173"/>
      <c r="F7" s="173"/>
      <c r="G7" s="305" t="s">
        <v>589</v>
      </c>
      <c r="H7" s="306"/>
      <c r="I7" s="306"/>
      <c r="J7" s="174"/>
      <c r="K7" s="301"/>
      <c r="L7" s="268"/>
      <c r="M7" s="301"/>
      <c r="N7" s="268"/>
      <c r="O7" s="301"/>
      <c r="P7" s="267"/>
      <c r="Q7" s="267"/>
      <c r="R7" s="267"/>
      <c r="S7" s="298"/>
      <c r="T7" s="298"/>
      <c r="U7" s="298"/>
      <c r="V7" s="298"/>
      <c r="W7" s="297"/>
    </row>
    <row r="8" spans="1:23" ht="14.25">
      <c r="A8" s="172"/>
      <c r="B8" s="173"/>
      <c r="C8" s="173"/>
      <c r="D8" s="173"/>
      <c r="E8" s="173"/>
      <c r="F8" s="173"/>
      <c r="G8" s="306"/>
      <c r="H8" s="306"/>
      <c r="I8" s="306"/>
      <c r="J8" s="174"/>
      <c r="K8" s="303" t="s">
        <v>590</v>
      </c>
      <c r="L8" s="303" t="s">
        <v>591</v>
      </c>
      <c r="M8" s="303" t="s">
        <v>592</v>
      </c>
      <c r="N8" s="265"/>
      <c r="O8" s="303" t="s">
        <v>593</v>
      </c>
      <c r="P8" s="303" t="s">
        <v>594</v>
      </c>
      <c r="Q8" s="264"/>
      <c r="R8" s="264"/>
      <c r="S8" s="303" t="s">
        <v>595</v>
      </c>
      <c r="T8" s="303" t="s">
        <v>596</v>
      </c>
      <c r="U8" s="303" t="s">
        <v>597</v>
      </c>
      <c r="V8" s="303" t="s">
        <v>429</v>
      </c>
      <c r="W8" s="297"/>
    </row>
    <row r="9" spans="1:23" ht="14.25">
      <c r="A9" s="172"/>
      <c r="B9" s="173"/>
      <c r="C9" s="173"/>
      <c r="D9" s="173"/>
      <c r="E9" s="173"/>
      <c r="F9" s="173"/>
      <c r="G9" s="173"/>
      <c r="H9" s="173"/>
      <c r="I9" s="173"/>
      <c r="J9" s="174"/>
      <c r="K9" s="297"/>
      <c r="L9" s="297"/>
      <c r="M9" s="307"/>
      <c r="N9" s="308"/>
      <c r="O9" s="297"/>
      <c r="P9" s="307"/>
      <c r="Q9" s="257"/>
      <c r="R9" s="257"/>
      <c r="S9" s="297"/>
      <c r="T9" s="297"/>
      <c r="U9" s="297"/>
      <c r="V9" s="297"/>
      <c r="W9" s="297"/>
    </row>
    <row r="10" spans="1:23" ht="14.25">
      <c r="A10" s="312" t="s">
        <v>598</v>
      </c>
      <c r="B10" s="306"/>
      <c r="C10" s="306"/>
      <c r="D10" s="173"/>
      <c r="E10" s="173"/>
      <c r="F10" s="173"/>
      <c r="G10" s="173"/>
      <c r="H10" s="173"/>
      <c r="I10" s="173"/>
      <c r="J10" s="174"/>
      <c r="K10" s="304"/>
      <c r="L10" s="304"/>
      <c r="M10" s="309"/>
      <c r="N10" s="310"/>
      <c r="O10" s="304"/>
      <c r="P10" s="309"/>
      <c r="Q10" s="311"/>
      <c r="R10" s="311"/>
      <c r="S10" s="304"/>
      <c r="T10" s="304"/>
      <c r="U10" s="304"/>
      <c r="V10" s="304"/>
      <c r="W10" s="297"/>
    </row>
    <row r="11" spans="1:23" ht="14.25">
      <c r="A11" s="307"/>
      <c r="B11" s="306"/>
      <c r="C11" s="306"/>
      <c r="D11" s="173"/>
      <c r="E11" s="173"/>
      <c r="F11" s="173"/>
      <c r="G11" s="173"/>
      <c r="H11" s="173"/>
      <c r="I11" s="173"/>
      <c r="J11" s="174"/>
      <c r="K11" s="313" t="s">
        <v>599</v>
      </c>
      <c r="L11" s="313" t="s">
        <v>600</v>
      </c>
      <c r="M11" s="313" t="s">
        <v>601</v>
      </c>
      <c r="N11" s="300"/>
      <c r="O11" s="313" t="s">
        <v>602</v>
      </c>
      <c r="P11" s="313" t="s">
        <v>603</v>
      </c>
      <c r="Q11" s="302"/>
      <c r="R11" s="302"/>
      <c r="S11" s="313" t="s">
        <v>604</v>
      </c>
      <c r="T11" s="313" t="s">
        <v>605</v>
      </c>
      <c r="U11" s="313" t="s">
        <v>606</v>
      </c>
      <c r="V11" s="313" t="s">
        <v>607</v>
      </c>
      <c r="W11" s="297"/>
    </row>
    <row r="12" spans="1:23" ht="14.25">
      <c r="A12" s="177"/>
      <c r="B12" s="178"/>
      <c r="C12" s="178"/>
      <c r="D12" s="178"/>
      <c r="E12" s="178"/>
      <c r="F12" s="178"/>
      <c r="G12" s="178"/>
      <c r="H12" s="178"/>
      <c r="I12" s="178"/>
      <c r="J12" s="179"/>
      <c r="K12" s="298"/>
      <c r="L12" s="298"/>
      <c r="M12" s="301"/>
      <c r="N12" s="268"/>
      <c r="O12" s="298"/>
      <c r="P12" s="301"/>
      <c r="Q12" s="267"/>
      <c r="R12" s="267"/>
      <c r="S12" s="298"/>
      <c r="T12" s="298"/>
      <c r="U12" s="298"/>
      <c r="V12" s="298"/>
      <c r="W12" s="298"/>
    </row>
    <row r="13" spans="1:23" ht="14.25" customHeight="1">
      <c r="A13" s="314" t="s">
        <v>345</v>
      </c>
      <c r="B13" s="317" t="s">
        <v>429</v>
      </c>
      <c r="C13" s="320" t="s">
        <v>608</v>
      </c>
      <c r="D13" s="321"/>
      <c r="E13" s="180" t="s">
        <v>609</v>
      </c>
      <c r="F13" s="317" t="s">
        <v>610</v>
      </c>
      <c r="G13" s="261"/>
      <c r="H13" s="261"/>
      <c r="I13" s="261"/>
      <c r="J13" s="262"/>
      <c r="K13" s="181">
        <v>0</v>
      </c>
      <c r="L13" s="181">
        <v>0</v>
      </c>
      <c r="M13" s="322">
        <v>0</v>
      </c>
      <c r="N13" s="323"/>
      <c r="O13" s="181">
        <v>0</v>
      </c>
      <c r="P13" s="324">
        <v>0</v>
      </c>
      <c r="Q13" s="261"/>
      <c r="R13" s="261"/>
      <c r="S13" s="181">
        <v>0</v>
      </c>
      <c r="T13" s="181">
        <v>0</v>
      </c>
      <c r="U13" s="181">
        <v>0</v>
      </c>
      <c r="V13" s="181">
        <v>6802</v>
      </c>
      <c r="W13" s="181">
        <v>6802</v>
      </c>
    </row>
    <row r="14" spans="1:23" ht="14.25" customHeight="1">
      <c r="A14" s="315"/>
      <c r="B14" s="318"/>
      <c r="C14" s="320" t="s">
        <v>611</v>
      </c>
      <c r="D14" s="321"/>
      <c r="E14" s="180" t="s">
        <v>612</v>
      </c>
      <c r="F14" s="317" t="s">
        <v>610</v>
      </c>
      <c r="G14" s="261"/>
      <c r="H14" s="261"/>
      <c r="I14" s="261"/>
      <c r="J14" s="262"/>
      <c r="K14" s="181">
        <v>0</v>
      </c>
      <c r="L14" s="181">
        <v>0</v>
      </c>
      <c r="M14" s="322">
        <v>0</v>
      </c>
      <c r="N14" s="323"/>
      <c r="O14" s="181">
        <v>0</v>
      </c>
      <c r="P14" s="324">
        <v>0</v>
      </c>
      <c r="Q14" s="261"/>
      <c r="R14" s="261"/>
      <c r="S14" s="181">
        <v>0</v>
      </c>
      <c r="T14" s="181">
        <v>0</v>
      </c>
      <c r="U14" s="181">
        <v>0</v>
      </c>
      <c r="V14" s="181">
        <v>633100</v>
      </c>
      <c r="W14" s="181">
        <v>633100</v>
      </c>
    </row>
    <row r="15" spans="1:23" ht="14.25" customHeight="1">
      <c r="A15" s="315"/>
      <c r="B15" s="318"/>
      <c r="C15" s="320" t="s">
        <v>613</v>
      </c>
      <c r="D15" s="321"/>
      <c r="E15" s="180" t="s">
        <v>614</v>
      </c>
      <c r="F15" s="317" t="s">
        <v>610</v>
      </c>
      <c r="G15" s="261"/>
      <c r="H15" s="261"/>
      <c r="I15" s="261"/>
      <c r="J15" s="262"/>
      <c r="K15" s="181">
        <v>0</v>
      </c>
      <c r="L15" s="181">
        <v>0</v>
      </c>
      <c r="M15" s="322">
        <v>0</v>
      </c>
      <c r="N15" s="323"/>
      <c r="O15" s="181">
        <v>0</v>
      </c>
      <c r="P15" s="324">
        <v>0</v>
      </c>
      <c r="Q15" s="261"/>
      <c r="R15" s="261"/>
      <c r="S15" s="181">
        <v>0</v>
      </c>
      <c r="T15" s="181">
        <v>0</v>
      </c>
      <c r="U15" s="181">
        <v>0</v>
      </c>
      <c r="V15" s="181">
        <v>173600</v>
      </c>
      <c r="W15" s="181">
        <v>173600</v>
      </c>
    </row>
    <row r="16" spans="1:23" ht="14.25" customHeight="1">
      <c r="A16" s="315"/>
      <c r="B16" s="318"/>
      <c r="C16" s="320" t="s">
        <v>615</v>
      </c>
      <c r="D16" s="321"/>
      <c r="E16" s="180" t="s">
        <v>616</v>
      </c>
      <c r="F16" s="317" t="s">
        <v>610</v>
      </c>
      <c r="G16" s="261"/>
      <c r="H16" s="261"/>
      <c r="I16" s="261"/>
      <c r="J16" s="262"/>
      <c r="K16" s="181">
        <v>0</v>
      </c>
      <c r="L16" s="181">
        <v>0</v>
      </c>
      <c r="M16" s="322">
        <v>0</v>
      </c>
      <c r="N16" s="323"/>
      <c r="O16" s="181">
        <v>0</v>
      </c>
      <c r="P16" s="324">
        <v>0</v>
      </c>
      <c r="Q16" s="261"/>
      <c r="R16" s="261"/>
      <c r="S16" s="181">
        <v>0</v>
      </c>
      <c r="T16" s="181">
        <v>0</v>
      </c>
      <c r="U16" s="181">
        <v>0</v>
      </c>
      <c r="V16" s="181">
        <v>2000</v>
      </c>
      <c r="W16" s="181">
        <v>2000</v>
      </c>
    </row>
    <row r="17" spans="1:23" ht="14.25" customHeight="1">
      <c r="A17" s="315"/>
      <c r="B17" s="318"/>
      <c r="C17" s="320" t="s">
        <v>617</v>
      </c>
      <c r="D17" s="321"/>
      <c r="E17" s="180" t="s">
        <v>618</v>
      </c>
      <c r="F17" s="317" t="s">
        <v>610</v>
      </c>
      <c r="G17" s="261"/>
      <c r="H17" s="261"/>
      <c r="I17" s="261"/>
      <c r="J17" s="262"/>
      <c r="K17" s="181">
        <v>0</v>
      </c>
      <c r="L17" s="181">
        <v>0</v>
      </c>
      <c r="M17" s="322">
        <v>0</v>
      </c>
      <c r="N17" s="323"/>
      <c r="O17" s="181">
        <v>0</v>
      </c>
      <c r="P17" s="324">
        <v>0</v>
      </c>
      <c r="Q17" s="261"/>
      <c r="R17" s="261"/>
      <c r="S17" s="181">
        <v>0</v>
      </c>
      <c r="T17" s="181">
        <v>0</v>
      </c>
      <c r="U17" s="181">
        <v>0</v>
      </c>
      <c r="V17" s="181">
        <v>0</v>
      </c>
      <c r="W17" s="181">
        <v>0</v>
      </c>
    </row>
    <row r="18" spans="1:23" ht="14.25" customHeight="1">
      <c r="A18" s="315"/>
      <c r="B18" s="318"/>
      <c r="C18" s="320" t="s">
        <v>619</v>
      </c>
      <c r="D18" s="321"/>
      <c r="E18" s="180" t="s">
        <v>620</v>
      </c>
      <c r="F18" s="317" t="s">
        <v>610</v>
      </c>
      <c r="G18" s="261"/>
      <c r="H18" s="261"/>
      <c r="I18" s="261"/>
      <c r="J18" s="262"/>
      <c r="K18" s="181">
        <v>0</v>
      </c>
      <c r="L18" s="181">
        <v>0</v>
      </c>
      <c r="M18" s="322">
        <v>0</v>
      </c>
      <c r="N18" s="323"/>
      <c r="O18" s="181">
        <v>0</v>
      </c>
      <c r="P18" s="324">
        <v>0</v>
      </c>
      <c r="Q18" s="261"/>
      <c r="R18" s="261"/>
      <c r="S18" s="181">
        <v>0</v>
      </c>
      <c r="T18" s="181">
        <v>0</v>
      </c>
      <c r="U18" s="181">
        <v>0</v>
      </c>
      <c r="V18" s="181">
        <v>120000</v>
      </c>
      <c r="W18" s="181">
        <v>120000</v>
      </c>
    </row>
    <row r="19" spans="1:23" ht="14.25" customHeight="1">
      <c r="A19" s="315"/>
      <c r="B19" s="318"/>
      <c r="C19" s="320" t="s">
        <v>621</v>
      </c>
      <c r="D19" s="321"/>
      <c r="E19" s="180" t="s">
        <v>622</v>
      </c>
      <c r="F19" s="317" t="s">
        <v>610</v>
      </c>
      <c r="G19" s="261"/>
      <c r="H19" s="261"/>
      <c r="I19" s="261"/>
      <c r="J19" s="262"/>
      <c r="K19" s="181">
        <v>0</v>
      </c>
      <c r="L19" s="181">
        <v>0</v>
      </c>
      <c r="M19" s="322">
        <v>0</v>
      </c>
      <c r="N19" s="323"/>
      <c r="O19" s="181">
        <v>0</v>
      </c>
      <c r="P19" s="324">
        <v>0</v>
      </c>
      <c r="Q19" s="261"/>
      <c r="R19" s="261"/>
      <c r="S19" s="181">
        <v>0</v>
      </c>
      <c r="T19" s="181">
        <v>0</v>
      </c>
      <c r="U19" s="181">
        <v>0</v>
      </c>
      <c r="V19" s="181">
        <v>0</v>
      </c>
      <c r="W19" s="181">
        <v>0</v>
      </c>
    </row>
    <row r="20" spans="1:23" ht="14.25">
      <c r="A20" s="315"/>
      <c r="B20" s="319"/>
      <c r="C20" s="261"/>
      <c r="D20" s="261"/>
      <c r="E20" s="261"/>
      <c r="F20" s="261"/>
      <c r="G20" s="261"/>
      <c r="H20" s="261"/>
      <c r="I20" s="261"/>
      <c r="J20" s="262"/>
      <c r="K20" s="182">
        <v>0</v>
      </c>
      <c r="L20" s="182">
        <v>0</v>
      </c>
      <c r="M20" s="325">
        <v>0</v>
      </c>
      <c r="N20" s="326"/>
      <c r="O20" s="182">
        <v>0</v>
      </c>
      <c r="P20" s="327">
        <v>0</v>
      </c>
      <c r="Q20" s="261"/>
      <c r="R20" s="261"/>
      <c r="S20" s="182">
        <v>0</v>
      </c>
      <c r="T20" s="182">
        <v>0</v>
      </c>
      <c r="U20" s="182">
        <v>0</v>
      </c>
      <c r="V20" s="182">
        <v>935502</v>
      </c>
      <c r="W20" s="182">
        <v>935502</v>
      </c>
    </row>
    <row r="21" spans="1:23" ht="14.25">
      <c r="A21" s="316"/>
      <c r="B21" s="328" t="s">
        <v>12</v>
      </c>
      <c r="C21" s="261"/>
      <c r="D21" s="261"/>
      <c r="E21" s="261"/>
      <c r="F21" s="261"/>
      <c r="G21" s="261"/>
      <c r="H21" s="261"/>
      <c r="I21" s="261"/>
      <c r="J21" s="262"/>
      <c r="K21" s="182">
        <v>0</v>
      </c>
      <c r="L21" s="182">
        <v>0</v>
      </c>
      <c r="M21" s="325">
        <v>0</v>
      </c>
      <c r="N21" s="326"/>
      <c r="O21" s="182">
        <v>0</v>
      </c>
      <c r="P21" s="327">
        <v>0</v>
      </c>
      <c r="Q21" s="261"/>
      <c r="R21" s="261"/>
      <c r="S21" s="182">
        <v>0</v>
      </c>
      <c r="T21" s="182">
        <v>0</v>
      </c>
      <c r="U21" s="182">
        <v>0</v>
      </c>
      <c r="V21" s="182">
        <v>2703356</v>
      </c>
      <c r="W21" s="182">
        <v>2703356</v>
      </c>
    </row>
    <row r="22" spans="1:23" ht="14.25" customHeight="1">
      <c r="A22" s="314" t="s">
        <v>345</v>
      </c>
      <c r="B22" s="317" t="s">
        <v>434</v>
      </c>
      <c r="C22" s="320" t="s">
        <v>623</v>
      </c>
      <c r="D22" s="321"/>
      <c r="E22" s="180" t="s">
        <v>624</v>
      </c>
      <c r="F22" s="317" t="s">
        <v>610</v>
      </c>
      <c r="G22" s="261"/>
      <c r="H22" s="261"/>
      <c r="I22" s="261"/>
      <c r="J22" s="262"/>
      <c r="K22" s="181">
        <v>42840</v>
      </c>
      <c r="L22" s="181">
        <v>0</v>
      </c>
      <c r="M22" s="322">
        <v>0</v>
      </c>
      <c r="N22" s="323"/>
      <c r="O22" s="181">
        <v>0</v>
      </c>
      <c r="P22" s="324">
        <v>0</v>
      </c>
      <c r="Q22" s="261"/>
      <c r="R22" s="261"/>
      <c r="S22" s="181">
        <v>0</v>
      </c>
      <c r="T22" s="181">
        <v>0</v>
      </c>
      <c r="U22" s="181">
        <v>0</v>
      </c>
      <c r="V22" s="181">
        <v>0</v>
      </c>
      <c r="W22" s="181">
        <v>42840</v>
      </c>
    </row>
    <row r="23" spans="1:23" ht="14.25" customHeight="1">
      <c r="A23" s="315"/>
      <c r="B23" s="318"/>
      <c r="C23" s="320" t="s">
        <v>625</v>
      </c>
      <c r="D23" s="321"/>
      <c r="E23" s="180" t="s">
        <v>626</v>
      </c>
      <c r="F23" s="317" t="s">
        <v>610</v>
      </c>
      <c r="G23" s="261"/>
      <c r="H23" s="261"/>
      <c r="I23" s="261"/>
      <c r="J23" s="262"/>
      <c r="K23" s="181">
        <v>3510</v>
      </c>
      <c r="L23" s="181">
        <v>0</v>
      </c>
      <c r="M23" s="322">
        <v>0</v>
      </c>
      <c r="N23" s="323"/>
      <c r="O23" s="181">
        <v>0</v>
      </c>
      <c r="P23" s="324">
        <v>0</v>
      </c>
      <c r="Q23" s="261"/>
      <c r="R23" s="261"/>
      <c r="S23" s="181">
        <v>0</v>
      </c>
      <c r="T23" s="181">
        <v>0</v>
      </c>
      <c r="U23" s="181">
        <v>0</v>
      </c>
      <c r="V23" s="181">
        <v>0</v>
      </c>
      <c r="W23" s="181">
        <v>3510</v>
      </c>
    </row>
    <row r="24" spans="1:23" ht="14.25" customHeight="1">
      <c r="A24" s="315"/>
      <c r="B24" s="318"/>
      <c r="C24" s="320" t="s">
        <v>627</v>
      </c>
      <c r="D24" s="321"/>
      <c r="E24" s="180" t="s">
        <v>628</v>
      </c>
      <c r="F24" s="317" t="s">
        <v>610</v>
      </c>
      <c r="G24" s="261"/>
      <c r="H24" s="261"/>
      <c r="I24" s="261"/>
      <c r="J24" s="262"/>
      <c r="K24" s="181">
        <v>3510</v>
      </c>
      <c r="L24" s="181">
        <v>0</v>
      </c>
      <c r="M24" s="322">
        <v>0</v>
      </c>
      <c r="N24" s="323"/>
      <c r="O24" s="181">
        <v>0</v>
      </c>
      <c r="P24" s="324">
        <v>0</v>
      </c>
      <c r="Q24" s="261"/>
      <c r="R24" s="261"/>
      <c r="S24" s="181">
        <v>0</v>
      </c>
      <c r="T24" s="181">
        <v>0</v>
      </c>
      <c r="U24" s="181">
        <v>0</v>
      </c>
      <c r="V24" s="181">
        <v>0</v>
      </c>
      <c r="W24" s="181">
        <v>3510</v>
      </c>
    </row>
    <row r="25" spans="1:23" ht="14.25" customHeight="1">
      <c r="A25" s="315"/>
      <c r="B25" s="318"/>
      <c r="C25" s="320" t="s">
        <v>629</v>
      </c>
      <c r="D25" s="321"/>
      <c r="E25" s="180" t="s">
        <v>630</v>
      </c>
      <c r="F25" s="317" t="s">
        <v>610</v>
      </c>
      <c r="G25" s="261"/>
      <c r="H25" s="261"/>
      <c r="I25" s="261"/>
      <c r="J25" s="262"/>
      <c r="K25" s="181">
        <v>7200</v>
      </c>
      <c r="L25" s="181">
        <v>0</v>
      </c>
      <c r="M25" s="322">
        <v>0</v>
      </c>
      <c r="N25" s="323"/>
      <c r="O25" s="181">
        <v>0</v>
      </c>
      <c r="P25" s="324">
        <v>0</v>
      </c>
      <c r="Q25" s="261"/>
      <c r="R25" s="261"/>
      <c r="S25" s="181">
        <v>0</v>
      </c>
      <c r="T25" s="181">
        <v>0</v>
      </c>
      <c r="U25" s="181">
        <v>0</v>
      </c>
      <c r="V25" s="181">
        <v>0</v>
      </c>
      <c r="W25" s="181">
        <v>7200</v>
      </c>
    </row>
    <row r="26" spans="1:23" ht="14.25" customHeight="1">
      <c r="A26" s="315"/>
      <c r="B26" s="318"/>
      <c r="C26" s="320" t="s">
        <v>631</v>
      </c>
      <c r="D26" s="321"/>
      <c r="E26" s="180" t="s">
        <v>632</v>
      </c>
      <c r="F26" s="317" t="s">
        <v>610</v>
      </c>
      <c r="G26" s="261"/>
      <c r="H26" s="261"/>
      <c r="I26" s="261"/>
      <c r="J26" s="262"/>
      <c r="K26" s="181">
        <v>171600</v>
      </c>
      <c r="L26" s="181">
        <v>0</v>
      </c>
      <c r="M26" s="322">
        <v>0</v>
      </c>
      <c r="N26" s="323"/>
      <c r="O26" s="181">
        <v>0</v>
      </c>
      <c r="P26" s="324">
        <v>0</v>
      </c>
      <c r="Q26" s="261"/>
      <c r="R26" s="261"/>
      <c r="S26" s="181">
        <v>0</v>
      </c>
      <c r="T26" s="181">
        <v>0</v>
      </c>
      <c r="U26" s="181">
        <v>0</v>
      </c>
      <c r="V26" s="181">
        <v>0</v>
      </c>
      <c r="W26" s="181">
        <v>171600</v>
      </c>
    </row>
    <row r="27" spans="1:23" ht="14.25" customHeight="1">
      <c r="A27" s="315"/>
      <c r="B27" s="318"/>
      <c r="C27" s="320" t="s">
        <v>633</v>
      </c>
      <c r="D27" s="321"/>
      <c r="E27" s="180" t="s">
        <v>634</v>
      </c>
      <c r="F27" s="317" t="s">
        <v>610</v>
      </c>
      <c r="G27" s="261"/>
      <c r="H27" s="261"/>
      <c r="I27" s="261"/>
      <c r="J27" s="262"/>
      <c r="K27" s="181">
        <v>7200</v>
      </c>
      <c r="L27" s="181">
        <v>0</v>
      </c>
      <c r="M27" s="322">
        <v>0</v>
      </c>
      <c r="N27" s="323"/>
      <c r="O27" s="181">
        <v>0</v>
      </c>
      <c r="P27" s="324">
        <v>0</v>
      </c>
      <c r="Q27" s="261"/>
      <c r="R27" s="261"/>
      <c r="S27" s="181">
        <v>0</v>
      </c>
      <c r="T27" s="181">
        <v>0</v>
      </c>
      <c r="U27" s="181">
        <v>0</v>
      </c>
      <c r="V27" s="181">
        <v>0</v>
      </c>
      <c r="W27" s="181">
        <v>7200</v>
      </c>
    </row>
    <row r="28" spans="1:23" ht="14.25">
      <c r="A28" s="315"/>
      <c r="B28" s="319"/>
      <c r="C28" s="261"/>
      <c r="D28" s="261"/>
      <c r="E28" s="261"/>
      <c r="F28" s="261"/>
      <c r="G28" s="261"/>
      <c r="H28" s="261"/>
      <c r="I28" s="261"/>
      <c r="J28" s="262"/>
      <c r="K28" s="182">
        <v>235860</v>
      </c>
      <c r="L28" s="182">
        <v>0</v>
      </c>
      <c r="M28" s="325">
        <v>0</v>
      </c>
      <c r="N28" s="326"/>
      <c r="O28" s="182">
        <v>0</v>
      </c>
      <c r="P28" s="327">
        <v>0</v>
      </c>
      <c r="Q28" s="261"/>
      <c r="R28" s="261"/>
      <c r="S28" s="182">
        <v>0</v>
      </c>
      <c r="T28" s="182">
        <v>0</v>
      </c>
      <c r="U28" s="182">
        <v>0</v>
      </c>
      <c r="V28" s="182">
        <v>0</v>
      </c>
      <c r="W28" s="182">
        <v>235860</v>
      </c>
    </row>
    <row r="29" spans="1:23" ht="14.25">
      <c r="A29" s="316"/>
      <c r="B29" s="328" t="s">
        <v>12</v>
      </c>
      <c r="C29" s="261"/>
      <c r="D29" s="261"/>
      <c r="E29" s="261"/>
      <c r="F29" s="261"/>
      <c r="G29" s="261"/>
      <c r="H29" s="261"/>
      <c r="I29" s="261"/>
      <c r="J29" s="262"/>
      <c r="K29" s="182">
        <v>707580</v>
      </c>
      <c r="L29" s="182">
        <v>0</v>
      </c>
      <c r="M29" s="325">
        <v>0</v>
      </c>
      <c r="N29" s="326"/>
      <c r="O29" s="182">
        <v>0</v>
      </c>
      <c r="P29" s="327">
        <v>0</v>
      </c>
      <c r="Q29" s="261"/>
      <c r="R29" s="261"/>
      <c r="S29" s="182">
        <v>0</v>
      </c>
      <c r="T29" s="182">
        <v>0</v>
      </c>
      <c r="U29" s="182">
        <v>0</v>
      </c>
      <c r="V29" s="182">
        <v>0</v>
      </c>
      <c r="W29" s="182">
        <v>707580</v>
      </c>
    </row>
    <row r="30" spans="1:23" ht="14.25">
      <c r="A30" s="184"/>
      <c r="B30" s="185"/>
      <c r="C30" s="163"/>
      <c r="D30" s="163"/>
      <c r="E30" s="163"/>
      <c r="F30" s="163"/>
      <c r="G30" s="163"/>
      <c r="H30" s="163"/>
      <c r="I30" s="163"/>
      <c r="J30" s="164"/>
      <c r="K30" s="182"/>
      <c r="L30" s="182"/>
      <c r="M30" s="186"/>
      <c r="N30" s="187"/>
      <c r="O30" s="182"/>
      <c r="P30" s="182"/>
      <c r="Q30" s="163"/>
      <c r="R30" s="163"/>
      <c r="S30" s="182"/>
      <c r="T30" s="182"/>
      <c r="U30" s="182"/>
      <c r="V30" s="182"/>
      <c r="W30" s="182"/>
    </row>
    <row r="31" spans="1:23" ht="14.25">
      <c r="A31" s="184"/>
      <c r="B31" s="185"/>
      <c r="C31" s="163"/>
      <c r="D31" s="163"/>
      <c r="E31" s="163"/>
      <c r="F31" s="163"/>
      <c r="G31" s="163"/>
      <c r="H31" s="163"/>
      <c r="I31" s="163"/>
      <c r="J31" s="164"/>
      <c r="K31" s="182"/>
      <c r="L31" s="182"/>
      <c r="M31" s="186"/>
      <c r="N31" s="187"/>
      <c r="O31" s="182"/>
      <c r="P31" s="182"/>
      <c r="Q31" s="163"/>
      <c r="R31" s="163"/>
      <c r="S31" s="182"/>
      <c r="T31" s="182"/>
      <c r="U31" s="182"/>
      <c r="V31" s="182"/>
      <c r="W31" s="182"/>
    </row>
    <row r="32" spans="1:23" ht="14.25">
      <c r="A32" s="184"/>
      <c r="B32" s="185"/>
      <c r="C32" s="163"/>
      <c r="D32" s="163"/>
      <c r="E32" s="163"/>
      <c r="F32" s="163"/>
      <c r="G32" s="163"/>
      <c r="H32" s="163"/>
      <c r="I32" s="163"/>
      <c r="J32" s="164"/>
      <c r="K32" s="182"/>
      <c r="L32" s="182"/>
      <c r="M32" s="186"/>
      <c r="N32" s="187"/>
      <c r="O32" s="182"/>
      <c r="P32" s="182"/>
      <c r="Q32" s="163"/>
      <c r="R32" s="163"/>
      <c r="S32" s="182"/>
      <c r="T32" s="182"/>
      <c r="U32" s="182"/>
      <c r="V32" s="182"/>
      <c r="W32" s="182"/>
    </row>
    <row r="33" spans="1:23" ht="14.25">
      <c r="A33" s="184"/>
      <c r="B33" s="185"/>
      <c r="C33" s="163"/>
      <c r="D33" s="163"/>
      <c r="E33" s="163"/>
      <c r="F33" s="163"/>
      <c r="G33" s="163"/>
      <c r="H33" s="163"/>
      <c r="I33" s="163"/>
      <c r="J33" s="164"/>
      <c r="K33" s="182"/>
      <c r="L33" s="182"/>
      <c r="M33" s="186"/>
      <c r="N33" s="187"/>
      <c r="O33" s="182"/>
      <c r="P33" s="182"/>
      <c r="Q33" s="163"/>
      <c r="R33" s="163"/>
      <c r="S33" s="182"/>
      <c r="T33" s="182"/>
      <c r="U33" s="182"/>
      <c r="V33" s="182"/>
      <c r="W33" s="182"/>
    </row>
    <row r="34" spans="1:23" ht="14.25">
      <c r="A34" s="184"/>
      <c r="B34" s="185"/>
      <c r="C34" s="163"/>
      <c r="D34" s="163"/>
      <c r="E34" s="163"/>
      <c r="F34" s="163"/>
      <c r="G34" s="163"/>
      <c r="H34" s="163"/>
      <c r="I34" s="163"/>
      <c r="J34" s="164"/>
      <c r="K34" s="182"/>
      <c r="L34" s="182"/>
      <c r="M34" s="186"/>
      <c r="N34" s="187"/>
      <c r="O34" s="182"/>
      <c r="P34" s="182"/>
      <c r="Q34" s="163"/>
      <c r="R34" s="163"/>
      <c r="S34" s="182"/>
      <c r="T34" s="182"/>
      <c r="U34" s="182"/>
      <c r="V34" s="182"/>
      <c r="W34" s="182"/>
    </row>
    <row r="35" spans="1:23" ht="14.25" customHeight="1">
      <c r="A35" s="314" t="s">
        <v>345</v>
      </c>
      <c r="B35" s="317" t="s">
        <v>439</v>
      </c>
      <c r="C35" s="320" t="s">
        <v>635</v>
      </c>
      <c r="D35" s="321"/>
      <c r="E35" s="180" t="s">
        <v>636</v>
      </c>
      <c r="F35" s="317" t="s">
        <v>610</v>
      </c>
      <c r="G35" s="261"/>
      <c r="H35" s="261"/>
      <c r="I35" s="261"/>
      <c r="J35" s="262"/>
      <c r="K35" s="181">
        <v>186190</v>
      </c>
      <c r="L35" s="181">
        <v>95970</v>
      </c>
      <c r="M35" s="322">
        <v>0</v>
      </c>
      <c r="N35" s="323"/>
      <c r="O35" s="181">
        <v>57510</v>
      </c>
      <c r="P35" s="324">
        <v>0</v>
      </c>
      <c r="Q35" s="261"/>
      <c r="R35" s="261"/>
      <c r="S35" s="181">
        <v>0</v>
      </c>
      <c r="T35" s="181">
        <v>62370</v>
      </c>
      <c r="U35" s="181">
        <v>0</v>
      </c>
      <c r="V35" s="181">
        <v>0</v>
      </c>
      <c r="W35" s="181">
        <v>402040</v>
      </c>
    </row>
    <row r="36" spans="1:23" ht="14.25" customHeight="1">
      <c r="A36" s="315"/>
      <c r="B36" s="318"/>
      <c r="C36" s="320" t="s">
        <v>637</v>
      </c>
      <c r="D36" s="321"/>
      <c r="E36" s="180" t="s">
        <v>638</v>
      </c>
      <c r="F36" s="317" t="s">
        <v>610</v>
      </c>
      <c r="G36" s="261"/>
      <c r="H36" s="261"/>
      <c r="I36" s="261"/>
      <c r="J36" s="262"/>
      <c r="K36" s="181">
        <v>0</v>
      </c>
      <c r="L36" s="181">
        <v>0</v>
      </c>
      <c r="M36" s="322">
        <v>0</v>
      </c>
      <c r="N36" s="323"/>
      <c r="O36" s="181">
        <v>0</v>
      </c>
      <c r="P36" s="324">
        <v>0</v>
      </c>
      <c r="Q36" s="261"/>
      <c r="R36" s="261"/>
      <c r="S36" s="181">
        <v>0</v>
      </c>
      <c r="T36" s="181">
        <v>815</v>
      </c>
      <c r="U36" s="181">
        <v>0</v>
      </c>
      <c r="V36" s="181">
        <v>0</v>
      </c>
      <c r="W36" s="181">
        <v>815</v>
      </c>
    </row>
    <row r="37" spans="1:23" ht="14.25" customHeight="1">
      <c r="A37" s="315"/>
      <c r="B37" s="318"/>
      <c r="C37" s="320" t="s">
        <v>639</v>
      </c>
      <c r="D37" s="321"/>
      <c r="E37" s="180" t="s">
        <v>640</v>
      </c>
      <c r="F37" s="317" t="s">
        <v>610</v>
      </c>
      <c r="G37" s="261"/>
      <c r="H37" s="261"/>
      <c r="I37" s="261"/>
      <c r="J37" s="262"/>
      <c r="K37" s="181">
        <v>17500</v>
      </c>
      <c r="L37" s="181">
        <v>3500</v>
      </c>
      <c r="M37" s="322">
        <v>0</v>
      </c>
      <c r="N37" s="323"/>
      <c r="O37" s="181">
        <v>3500</v>
      </c>
      <c r="P37" s="324">
        <v>0</v>
      </c>
      <c r="Q37" s="261"/>
      <c r="R37" s="261"/>
      <c r="S37" s="181">
        <v>0</v>
      </c>
      <c r="T37" s="181">
        <v>3500</v>
      </c>
      <c r="U37" s="181">
        <v>0</v>
      </c>
      <c r="V37" s="181">
        <v>0</v>
      </c>
      <c r="W37" s="181">
        <v>28000</v>
      </c>
    </row>
    <row r="38" spans="1:23" ht="14.25" customHeight="1">
      <c r="A38" s="315"/>
      <c r="B38" s="318"/>
      <c r="C38" s="320" t="s">
        <v>641</v>
      </c>
      <c r="D38" s="321"/>
      <c r="E38" s="180" t="s">
        <v>642</v>
      </c>
      <c r="F38" s="317" t="s">
        <v>610</v>
      </c>
      <c r="G38" s="261"/>
      <c r="H38" s="261"/>
      <c r="I38" s="261"/>
      <c r="J38" s="262"/>
      <c r="K38" s="181">
        <v>14030</v>
      </c>
      <c r="L38" s="181">
        <v>0</v>
      </c>
      <c r="M38" s="322">
        <v>0</v>
      </c>
      <c r="N38" s="323"/>
      <c r="O38" s="181">
        <v>0</v>
      </c>
      <c r="P38" s="324">
        <v>0</v>
      </c>
      <c r="Q38" s="261"/>
      <c r="R38" s="261"/>
      <c r="S38" s="181">
        <v>0</v>
      </c>
      <c r="T38" s="181">
        <v>0</v>
      </c>
      <c r="U38" s="181">
        <v>0</v>
      </c>
      <c r="V38" s="181">
        <v>0</v>
      </c>
      <c r="W38" s="181">
        <v>14030</v>
      </c>
    </row>
    <row r="39" spans="1:23" ht="14.25" customHeight="1">
      <c r="A39" s="315"/>
      <c r="B39" s="318"/>
      <c r="C39" s="320" t="s">
        <v>643</v>
      </c>
      <c r="D39" s="321"/>
      <c r="E39" s="180" t="s">
        <v>644</v>
      </c>
      <c r="F39" s="317" t="s">
        <v>610</v>
      </c>
      <c r="G39" s="261"/>
      <c r="H39" s="261"/>
      <c r="I39" s="261"/>
      <c r="J39" s="262"/>
      <c r="K39" s="181">
        <v>30790</v>
      </c>
      <c r="L39" s="181">
        <v>36640</v>
      </c>
      <c r="M39" s="322">
        <v>0</v>
      </c>
      <c r="N39" s="323"/>
      <c r="O39" s="181">
        <v>27000</v>
      </c>
      <c r="P39" s="324">
        <v>0</v>
      </c>
      <c r="Q39" s="261"/>
      <c r="R39" s="261"/>
      <c r="S39" s="181">
        <v>9000</v>
      </c>
      <c r="T39" s="181">
        <v>19490</v>
      </c>
      <c r="U39" s="181">
        <v>0</v>
      </c>
      <c r="V39" s="181">
        <v>0</v>
      </c>
      <c r="W39" s="181">
        <v>122920</v>
      </c>
    </row>
    <row r="40" spans="1:23" ht="14.25" customHeight="1">
      <c r="A40" s="315"/>
      <c r="B40" s="318"/>
      <c r="C40" s="320" t="s">
        <v>645</v>
      </c>
      <c r="D40" s="321"/>
      <c r="E40" s="180" t="s">
        <v>646</v>
      </c>
      <c r="F40" s="317" t="s">
        <v>610</v>
      </c>
      <c r="G40" s="261"/>
      <c r="H40" s="261"/>
      <c r="I40" s="261"/>
      <c r="J40" s="262"/>
      <c r="K40" s="181">
        <v>4465</v>
      </c>
      <c r="L40" s="181">
        <v>1645</v>
      </c>
      <c r="M40" s="322">
        <v>0</v>
      </c>
      <c r="N40" s="323"/>
      <c r="O40" s="181">
        <v>3000</v>
      </c>
      <c r="P40" s="324">
        <v>0</v>
      </c>
      <c r="Q40" s="261"/>
      <c r="R40" s="261"/>
      <c r="S40" s="181">
        <v>1000</v>
      </c>
      <c r="T40" s="181">
        <v>3000</v>
      </c>
      <c r="U40" s="181">
        <v>0</v>
      </c>
      <c r="V40" s="181">
        <v>0</v>
      </c>
      <c r="W40" s="181">
        <v>13110</v>
      </c>
    </row>
    <row r="41" spans="1:23" ht="14.25">
      <c r="A41" s="315"/>
      <c r="B41" s="319"/>
      <c r="C41" s="261"/>
      <c r="D41" s="261"/>
      <c r="E41" s="261"/>
      <c r="F41" s="261"/>
      <c r="G41" s="261"/>
      <c r="H41" s="261"/>
      <c r="I41" s="261"/>
      <c r="J41" s="262"/>
      <c r="K41" s="182">
        <v>252975</v>
      </c>
      <c r="L41" s="182">
        <v>137755</v>
      </c>
      <c r="M41" s="325">
        <v>0</v>
      </c>
      <c r="N41" s="326"/>
      <c r="O41" s="182">
        <v>91010</v>
      </c>
      <c r="P41" s="327">
        <v>0</v>
      </c>
      <c r="Q41" s="261"/>
      <c r="R41" s="261"/>
      <c r="S41" s="182">
        <v>10000</v>
      </c>
      <c r="T41" s="182">
        <v>89175</v>
      </c>
      <c r="U41" s="182">
        <v>0</v>
      </c>
      <c r="V41" s="182">
        <v>0</v>
      </c>
      <c r="W41" s="182">
        <v>580915</v>
      </c>
    </row>
    <row r="42" spans="1:23" ht="14.25">
      <c r="A42" s="316"/>
      <c r="B42" s="328" t="s">
        <v>12</v>
      </c>
      <c r="C42" s="261"/>
      <c r="D42" s="261"/>
      <c r="E42" s="261"/>
      <c r="F42" s="261"/>
      <c r="G42" s="261"/>
      <c r="H42" s="261"/>
      <c r="I42" s="261"/>
      <c r="J42" s="262"/>
      <c r="K42" s="182">
        <v>758950</v>
      </c>
      <c r="L42" s="182">
        <v>402450</v>
      </c>
      <c r="M42" s="325">
        <v>0</v>
      </c>
      <c r="N42" s="326"/>
      <c r="O42" s="182">
        <v>273030</v>
      </c>
      <c r="P42" s="327">
        <v>0</v>
      </c>
      <c r="Q42" s="261"/>
      <c r="R42" s="261"/>
      <c r="S42" s="182">
        <v>30000</v>
      </c>
      <c r="T42" s="182">
        <v>267525</v>
      </c>
      <c r="U42" s="182">
        <v>0</v>
      </c>
      <c r="V42" s="182">
        <v>0</v>
      </c>
      <c r="W42" s="182">
        <v>1731955</v>
      </c>
    </row>
    <row r="43" spans="1:23" ht="14.25" customHeight="1">
      <c r="A43" s="314" t="s">
        <v>345</v>
      </c>
      <c r="B43" s="317" t="s">
        <v>444</v>
      </c>
      <c r="C43" s="320" t="s">
        <v>647</v>
      </c>
      <c r="D43" s="321"/>
      <c r="E43" s="180" t="s">
        <v>648</v>
      </c>
      <c r="F43" s="317" t="s">
        <v>610</v>
      </c>
      <c r="G43" s="261"/>
      <c r="H43" s="261"/>
      <c r="I43" s="261"/>
      <c r="J43" s="262"/>
      <c r="K43" s="181">
        <v>10000</v>
      </c>
      <c r="L43" s="181">
        <v>3000</v>
      </c>
      <c r="M43" s="322">
        <v>0</v>
      </c>
      <c r="N43" s="323"/>
      <c r="O43" s="181">
        <v>3000</v>
      </c>
      <c r="P43" s="324">
        <v>0</v>
      </c>
      <c r="Q43" s="261"/>
      <c r="R43" s="261"/>
      <c r="S43" s="181">
        <v>0</v>
      </c>
      <c r="T43" s="181">
        <v>7500</v>
      </c>
      <c r="U43" s="181">
        <v>0</v>
      </c>
      <c r="V43" s="181">
        <v>0</v>
      </c>
      <c r="W43" s="181">
        <v>23500</v>
      </c>
    </row>
    <row r="44" spans="1:23" ht="14.25" customHeight="1">
      <c r="A44" s="315"/>
      <c r="B44" s="318"/>
      <c r="C44" s="320" t="s">
        <v>649</v>
      </c>
      <c r="D44" s="321"/>
      <c r="E44" s="180" t="s">
        <v>650</v>
      </c>
      <c r="F44" s="317" t="s">
        <v>610</v>
      </c>
      <c r="G44" s="261"/>
      <c r="H44" s="261"/>
      <c r="I44" s="261"/>
      <c r="J44" s="262"/>
      <c r="K44" s="181">
        <v>2039</v>
      </c>
      <c r="L44" s="181">
        <v>0</v>
      </c>
      <c r="M44" s="322">
        <v>0</v>
      </c>
      <c r="N44" s="323"/>
      <c r="O44" s="181">
        <v>0</v>
      </c>
      <c r="P44" s="324">
        <v>0</v>
      </c>
      <c r="Q44" s="261"/>
      <c r="R44" s="261"/>
      <c r="S44" s="181">
        <v>0</v>
      </c>
      <c r="T44" s="181">
        <v>0</v>
      </c>
      <c r="U44" s="181">
        <v>0</v>
      </c>
      <c r="V44" s="181">
        <v>0</v>
      </c>
      <c r="W44" s="181">
        <v>2039</v>
      </c>
    </row>
    <row r="45" spans="1:23" ht="14.25">
      <c r="A45" s="315"/>
      <c r="B45" s="319"/>
      <c r="C45" s="261"/>
      <c r="D45" s="261"/>
      <c r="E45" s="261"/>
      <c r="F45" s="261"/>
      <c r="G45" s="261"/>
      <c r="H45" s="261"/>
      <c r="I45" s="261"/>
      <c r="J45" s="262"/>
      <c r="K45" s="182">
        <v>12039</v>
      </c>
      <c r="L45" s="182">
        <v>3000</v>
      </c>
      <c r="M45" s="325">
        <v>0</v>
      </c>
      <c r="N45" s="326"/>
      <c r="O45" s="182">
        <v>3000</v>
      </c>
      <c r="P45" s="327">
        <v>0</v>
      </c>
      <c r="Q45" s="261"/>
      <c r="R45" s="261"/>
      <c r="S45" s="182">
        <v>0</v>
      </c>
      <c r="T45" s="182">
        <v>7500</v>
      </c>
      <c r="U45" s="182">
        <v>0</v>
      </c>
      <c r="V45" s="182">
        <v>0</v>
      </c>
      <c r="W45" s="182">
        <v>25539</v>
      </c>
    </row>
    <row r="46" spans="1:23" ht="14.25">
      <c r="A46" s="316"/>
      <c r="B46" s="328" t="s">
        <v>12</v>
      </c>
      <c r="C46" s="261"/>
      <c r="D46" s="261"/>
      <c r="E46" s="261"/>
      <c r="F46" s="261"/>
      <c r="G46" s="261"/>
      <c r="H46" s="261"/>
      <c r="I46" s="261"/>
      <c r="J46" s="262"/>
      <c r="K46" s="182">
        <v>32039</v>
      </c>
      <c r="L46" s="182">
        <v>9000</v>
      </c>
      <c r="M46" s="325">
        <v>0</v>
      </c>
      <c r="N46" s="326"/>
      <c r="O46" s="182">
        <v>9000</v>
      </c>
      <c r="P46" s="327">
        <v>0</v>
      </c>
      <c r="Q46" s="261"/>
      <c r="R46" s="261"/>
      <c r="S46" s="182">
        <v>0</v>
      </c>
      <c r="T46" s="182">
        <v>22500</v>
      </c>
      <c r="U46" s="182">
        <v>0</v>
      </c>
      <c r="V46" s="182">
        <v>0</v>
      </c>
      <c r="W46" s="182">
        <v>72539</v>
      </c>
    </row>
    <row r="47" spans="1:23" ht="14.25" customHeight="1">
      <c r="A47" s="314" t="s">
        <v>345</v>
      </c>
      <c r="B47" s="317" t="s">
        <v>449</v>
      </c>
      <c r="C47" s="320" t="s">
        <v>651</v>
      </c>
      <c r="D47" s="321"/>
      <c r="E47" s="180" t="s">
        <v>652</v>
      </c>
      <c r="F47" s="317" t="s">
        <v>610</v>
      </c>
      <c r="G47" s="261"/>
      <c r="H47" s="261"/>
      <c r="I47" s="261"/>
      <c r="J47" s="262"/>
      <c r="K47" s="181">
        <v>18600</v>
      </c>
      <c r="L47" s="181">
        <v>1200</v>
      </c>
      <c r="M47" s="322">
        <v>0</v>
      </c>
      <c r="N47" s="323"/>
      <c r="O47" s="181">
        <v>4200</v>
      </c>
      <c r="P47" s="324">
        <v>0</v>
      </c>
      <c r="Q47" s="261"/>
      <c r="R47" s="261"/>
      <c r="S47" s="181">
        <v>0</v>
      </c>
      <c r="T47" s="181">
        <v>0</v>
      </c>
      <c r="U47" s="181">
        <v>0</v>
      </c>
      <c r="V47" s="181">
        <v>0</v>
      </c>
      <c r="W47" s="181">
        <v>24000</v>
      </c>
    </row>
    <row r="48" spans="1:23" ht="14.25" customHeight="1">
      <c r="A48" s="315"/>
      <c r="B48" s="318"/>
      <c r="C48" s="320" t="s">
        <v>653</v>
      </c>
      <c r="D48" s="321"/>
      <c r="E48" s="180" t="s">
        <v>654</v>
      </c>
      <c r="F48" s="317" t="s">
        <v>610</v>
      </c>
      <c r="G48" s="261"/>
      <c r="H48" s="261"/>
      <c r="I48" s="261"/>
      <c r="J48" s="262"/>
      <c r="K48" s="181">
        <v>0</v>
      </c>
      <c r="L48" s="181">
        <v>0</v>
      </c>
      <c r="M48" s="322">
        <v>0</v>
      </c>
      <c r="N48" s="323"/>
      <c r="O48" s="181">
        <v>0</v>
      </c>
      <c r="P48" s="324">
        <v>0</v>
      </c>
      <c r="Q48" s="261"/>
      <c r="R48" s="261"/>
      <c r="S48" s="181">
        <v>0</v>
      </c>
      <c r="T48" s="181">
        <v>0</v>
      </c>
      <c r="U48" s="181">
        <v>0</v>
      </c>
      <c r="V48" s="181">
        <v>0</v>
      </c>
      <c r="W48" s="181">
        <v>0</v>
      </c>
    </row>
    <row r="49" spans="1:23" ht="14.25" customHeight="1">
      <c r="A49" s="315"/>
      <c r="B49" s="318"/>
      <c r="C49" s="320" t="s">
        <v>655</v>
      </c>
      <c r="D49" s="321"/>
      <c r="E49" s="180" t="s">
        <v>656</v>
      </c>
      <c r="F49" s="317" t="s">
        <v>610</v>
      </c>
      <c r="G49" s="261"/>
      <c r="H49" s="261"/>
      <c r="I49" s="261"/>
      <c r="J49" s="262"/>
      <c r="K49" s="181">
        <v>2702</v>
      </c>
      <c r="L49" s="181">
        <v>0</v>
      </c>
      <c r="M49" s="322">
        <v>3900</v>
      </c>
      <c r="N49" s="323"/>
      <c r="O49" s="181">
        <v>3980</v>
      </c>
      <c r="P49" s="324">
        <v>211680</v>
      </c>
      <c r="Q49" s="261"/>
      <c r="R49" s="261"/>
      <c r="S49" s="181">
        <v>0</v>
      </c>
      <c r="T49" s="181">
        <v>0</v>
      </c>
      <c r="U49" s="181">
        <v>0</v>
      </c>
      <c r="V49" s="181">
        <v>0</v>
      </c>
      <c r="W49" s="181">
        <v>222262</v>
      </c>
    </row>
    <row r="50" spans="1:23" ht="14.25" customHeight="1">
      <c r="A50" s="315"/>
      <c r="B50" s="318"/>
      <c r="C50" s="320" t="s">
        <v>657</v>
      </c>
      <c r="D50" s="321"/>
      <c r="E50" s="180" t="s">
        <v>658</v>
      </c>
      <c r="F50" s="317" t="s">
        <v>610</v>
      </c>
      <c r="G50" s="261"/>
      <c r="H50" s="261"/>
      <c r="I50" s="261"/>
      <c r="J50" s="262"/>
      <c r="K50" s="181">
        <v>48430</v>
      </c>
      <c r="L50" s="181">
        <v>0</v>
      </c>
      <c r="M50" s="322">
        <v>0</v>
      </c>
      <c r="N50" s="323"/>
      <c r="O50" s="181">
        <v>1500</v>
      </c>
      <c r="P50" s="324">
        <v>0</v>
      </c>
      <c r="Q50" s="261"/>
      <c r="R50" s="261"/>
      <c r="S50" s="181">
        <v>0</v>
      </c>
      <c r="T50" s="181">
        <v>0</v>
      </c>
      <c r="U50" s="181">
        <v>0</v>
      </c>
      <c r="V50" s="181">
        <v>0</v>
      </c>
      <c r="W50" s="181">
        <v>49930</v>
      </c>
    </row>
    <row r="51" spans="1:23" ht="14.25" customHeight="1">
      <c r="A51" s="315"/>
      <c r="B51" s="319"/>
      <c r="C51" s="261"/>
      <c r="D51" s="261"/>
      <c r="E51" s="261"/>
      <c r="F51" s="261"/>
      <c r="G51" s="261"/>
      <c r="H51" s="261"/>
      <c r="I51" s="261"/>
      <c r="J51" s="262"/>
      <c r="K51" s="182">
        <v>69732</v>
      </c>
      <c r="L51" s="182">
        <v>1200</v>
      </c>
      <c r="M51" s="325">
        <v>3900</v>
      </c>
      <c r="N51" s="326"/>
      <c r="O51" s="182">
        <v>9680</v>
      </c>
      <c r="P51" s="327">
        <v>211680</v>
      </c>
      <c r="Q51" s="261"/>
      <c r="R51" s="261"/>
      <c r="S51" s="182">
        <v>0</v>
      </c>
      <c r="T51" s="182">
        <v>0</v>
      </c>
      <c r="U51" s="182">
        <v>0</v>
      </c>
      <c r="V51" s="182">
        <v>0</v>
      </c>
      <c r="W51" s="182">
        <v>296192</v>
      </c>
    </row>
    <row r="52" spans="1:23" ht="14.25" customHeight="1">
      <c r="A52" s="316"/>
      <c r="B52" s="328" t="s">
        <v>12</v>
      </c>
      <c r="C52" s="261"/>
      <c r="D52" s="261"/>
      <c r="E52" s="261"/>
      <c r="F52" s="261"/>
      <c r="G52" s="261"/>
      <c r="H52" s="261"/>
      <c r="I52" s="261"/>
      <c r="J52" s="262"/>
      <c r="K52" s="182">
        <v>93074</v>
      </c>
      <c r="L52" s="182">
        <v>19876</v>
      </c>
      <c r="M52" s="325">
        <v>3900</v>
      </c>
      <c r="N52" s="326"/>
      <c r="O52" s="182">
        <v>17480</v>
      </c>
      <c r="P52" s="327">
        <v>305280</v>
      </c>
      <c r="Q52" s="261"/>
      <c r="R52" s="261"/>
      <c r="S52" s="182">
        <v>0</v>
      </c>
      <c r="T52" s="182">
        <v>0</v>
      </c>
      <c r="U52" s="182">
        <v>7902</v>
      </c>
      <c r="V52" s="182">
        <v>0</v>
      </c>
      <c r="W52" s="182">
        <v>447512</v>
      </c>
    </row>
    <row r="53" spans="1:23" ht="14.25" customHeight="1">
      <c r="A53" s="314" t="s">
        <v>345</v>
      </c>
      <c r="B53" s="317" t="s">
        <v>454</v>
      </c>
      <c r="C53" s="320" t="s">
        <v>659</v>
      </c>
      <c r="D53" s="321"/>
      <c r="E53" s="180" t="s">
        <v>660</v>
      </c>
      <c r="F53" s="317" t="s">
        <v>610</v>
      </c>
      <c r="G53" s="261"/>
      <c r="H53" s="261"/>
      <c r="I53" s="261"/>
      <c r="J53" s="262"/>
      <c r="K53" s="181">
        <v>0</v>
      </c>
      <c r="L53" s="181">
        <v>0</v>
      </c>
      <c r="M53" s="322">
        <v>0</v>
      </c>
      <c r="N53" s="323"/>
      <c r="O53" s="181">
        <v>8364</v>
      </c>
      <c r="P53" s="324">
        <v>0</v>
      </c>
      <c r="Q53" s="261"/>
      <c r="R53" s="261"/>
      <c r="S53" s="181">
        <v>0</v>
      </c>
      <c r="T53" s="181">
        <v>0</v>
      </c>
      <c r="U53" s="181">
        <v>0</v>
      </c>
      <c r="V53" s="181">
        <v>0</v>
      </c>
      <c r="W53" s="181">
        <v>8364</v>
      </c>
    </row>
    <row r="54" spans="1:23" ht="14.25" customHeight="1">
      <c r="A54" s="315"/>
      <c r="B54" s="318"/>
      <c r="C54" s="320" t="s">
        <v>661</v>
      </c>
      <c r="D54" s="321"/>
      <c r="E54" s="180" t="s">
        <v>662</v>
      </c>
      <c r="F54" s="317" t="s">
        <v>610</v>
      </c>
      <c r="G54" s="261"/>
      <c r="H54" s="261"/>
      <c r="I54" s="261"/>
      <c r="J54" s="262"/>
      <c r="K54" s="181">
        <v>0</v>
      </c>
      <c r="L54" s="181">
        <v>150</v>
      </c>
      <c r="M54" s="322">
        <v>0</v>
      </c>
      <c r="N54" s="323"/>
      <c r="O54" s="181">
        <v>19997</v>
      </c>
      <c r="P54" s="324">
        <v>0</v>
      </c>
      <c r="Q54" s="261"/>
      <c r="R54" s="261"/>
      <c r="S54" s="181">
        <v>0</v>
      </c>
      <c r="T54" s="181">
        <v>0</v>
      </c>
      <c r="U54" s="181">
        <v>0</v>
      </c>
      <c r="V54" s="181">
        <v>0</v>
      </c>
      <c r="W54" s="181">
        <v>20147</v>
      </c>
    </row>
    <row r="55" spans="1:23" ht="14.25" customHeight="1">
      <c r="A55" s="315"/>
      <c r="B55" s="318"/>
      <c r="C55" s="320" t="s">
        <v>663</v>
      </c>
      <c r="D55" s="321"/>
      <c r="E55" s="180" t="s">
        <v>664</v>
      </c>
      <c r="F55" s="317" t="s">
        <v>610</v>
      </c>
      <c r="G55" s="261"/>
      <c r="H55" s="261"/>
      <c r="I55" s="261"/>
      <c r="J55" s="262"/>
      <c r="K55" s="181">
        <v>0</v>
      </c>
      <c r="L55" s="181">
        <v>0</v>
      </c>
      <c r="M55" s="322">
        <v>0</v>
      </c>
      <c r="N55" s="323"/>
      <c r="O55" s="181">
        <v>0</v>
      </c>
      <c r="P55" s="324">
        <v>76578.04</v>
      </c>
      <c r="Q55" s="261"/>
      <c r="R55" s="261"/>
      <c r="S55" s="181">
        <v>0</v>
      </c>
      <c r="T55" s="181">
        <v>0</v>
      </c>
      <c r="U55" s="181">
        <v>0</v>
      </c>
      <c r="V55" s="181">
        <v>0</v>
      </c>
      <c r="W55" s="181">
        <v>76578.04</v>
      </c>
    </row>
    <row r="56" spans="1:23" ht="14.25" customHeight="1">
      <c r="A56" s="315"/>
      <c r="B56" s="318"/>
      <c r="C56" s="320" t="s">
        <v>665</v>
      </c>
      <c r="D56" s="321"/>
      <c r="E56" s="180" t="s">
        <v>666</v>
      </c>
      <c r="F56" s="317" t="s">
        <v>610</v>
      </c>
      <c r="G56" s="261"/>
      <c r="H56" s="261"/>
      <c r="I56" s="261"/>
      <c r="J56" s="262"/>
      <c r="K56" s="181">
        <v>0</v>
      </c>
      <c r="L56" s="181">
        <v>0</v>
      </c>
      <c r="M56" s="322">
        <v>0</v>
      </c>
      <c r="N56" s="323"/>
      <c r="O56" s="181">
        <v>0</v>
      </c>
      <c r="P56" s="324">
        <v>0</v>
      </c>
      <c r="Q56" s="261"/>
      <c r="R56" s="261"/>
      <c r="S56" s="181">
        <v>0</v>
      </c>
      <c r="T56" s="181">
        <v>0</v>
      </c>
      <c r="U56" s="181">
        <v>0</v>
      </c>
      <c r="V56" s="181">
        <v>0</v>
      </c>
      <c r="W56" s="181">
        <v>0</v>
      </c>
    </row>
    <row r="57" spans="1:23" ht="14.25" customHeight="1">
      <c r="A57" s="315"/>
      <c r="B57" s="318"/>
      <c r="C57" s="320" t="s">
        <v>667</v>
      </c>
      <c r="D57" s="321"/>
      <c r="E57" s="180" t="s">
        <v>668</v>
      </c>
      <c r="F57" s="317" t="s">
        <v>610</v>
      </c>
      <c r="G57" s="261"/>
      <c r="H57" s="261"/>
      <c r="I57" s="261"/>
      <c r="J57" s="262"/>
      <c r="K57" s="181">
        <v>10362</v>
      </c>
      <c r="L57" s="181">
        <v>0</v>
      </c>
      <c r="M57" s="322">
        <v>0</v>
      </c>
      <c r="N57" s="323"/>
      <c r="O57" s="181">
        <v>0</v>
      </c>
      <c r="P57" s="324">
        <v>0</v>
      </c>
      <c r="Q57" s="261"/>
      <c r="R57" s="261"/>
      <c r="S57" s="181">
        <v>0</v>
      </c>
      <c r="T57" s="181">
        <v>0</v>
      </c>
      <c r="U57" s="181">
        <v>0</v>
      </c>
      <c r="V57" s="181">
        <v>0</v>
      </c>
      <c r="W57" s="181">
        <v>10362</v>
      </c>
    </row>
    <row r="58" spans="1:23" ht="14.25" customHeight="1">
      <c r="A58" s="315"/>
      <c r="B58" s="318"/>
      <c r="C58" s="320" t="s">
        <v>669</v>
      </c>
      <c r="D58" s="321"/>
      <c r="E58" s="180" t="s">
        <v>670</v>
      </c>
      <c r="F58" s="317" t="s">
        <v>610</v>
      </c>
      <c r="G58" s="261"/>
      <c r="H58" s="261"/>
      <c r="I58" s="261"/>
      <c r="J58" s="262"/>
      <c r="K58" s="181">
        <v>0</v>
      </c>
      <c r="L58" s="181">
        <v>0</v>
      </c>
      <c r="M58" s="322">
        <v>0</v>
      </c>
      <c r="N58" s="323"/>
      <c r="O58" s="181">
        <v>0</v>
      </c>
      <c r="P58" s="324">
        <v>0</v>
      </c>
      <c r="Q58" s="261"/>
      <c r="R58" s="261"/>
      <c r="S58" s="181">
        <v>0</v>
      </c>
      <c r="T58" s="181">
        <v>0</v>
      </c>
      <c r="U58" s="181">
        <v>0</v>
      </c>
      <c r="V58" s="181">
        <v>0</v>
      </c>
      <c r="W58" s="181">
        <v>0</v>
      </c>
    </row>
    <row r="59" spans="1:23" ht="14.25">
      <c r="A59" s="315"/>
      <c r="B59" s="319"/>
      <c r="C59" s="261"/>
      <c r="D59" s="261"/>
      <c r="E59" s="261"/>
      <c r="F59" s="261"/>
      <c r="G59" s="261"/>
      <c r="H59" s="261"/>
      <c r="I59" s="261"/>
      <c r="J59" s="262"/>
      <c r="K59" s="182">
        <v>10362</v>
      </c>
      <c r="L59" s="182">
        <v>150</v>
      </c>
      <c r="M59" s="325">
        <v>0</v>
      </c>
      <c r="N59" s="326"/>
      <c r="O59" s="182">
        <v>28361</v>
      </c>
      <c r="P59" s="327">
        <v>76578.04</v>
      </c>
      <c r="Q59" s="261"/>
      <c r="R59" s="261"/>
      <c r="S59" s="182">
        <v>0</v>
      </c>
      <c r="T59" s="182">
        <v>0</v>
      </c>
      <c r="U59" s="182">
        <v>0</v>
      </c>
      <c r="V59" s="182">
        <v>0</v>
      </c>
      <c r="W59" s="182">
        <v>115451.04</v>
      </c>
    </row>
    <row r="60" spans="1:23" ht="14.25">
      <c r="A60" s="316"/>
      <c r="B60" s="328" t="s">
        <v>12</v>
      </c>
      <c r="C60" s="261"/>
      <c r="D60" s="261"/>
      <c r="E60" s="261"/>
      <c r="F60" s="261"/>
      <c r="G60" s="261"/>
      <c r="H60" s="261"/>
      <c r="I60" s="261"/>
      <c r="J60" s="262"/>
      <c r="K60" s="182">
        <v>24272</v>
      </c>
      <c r="L60" s="182">
        <v>63279</v>
      </c>
      <c r="M60" s="325">
        <v>0</v>
      </c>
      <c r="N60" s="326"/>
      <c r="O60" s="182">
        <v>39961</v>
      </c>
      <c r="P60" s="327">
        <v>76578.04</v>
      </c>
      <c r="Q60" s="261"/>
      <c r="R60" s="261"/>
      <c r="S60" s="182">
        <v>0</v>
      </c>
      <c r="T60" s="182">
        <v>0</v>
      </c>
      <c r="U60" s="182">
        <v>0</v>
      </c>
      <c r="V60" s="182">
        <v>0</v>
      </c>
      <c r="W60" s="182">
        <v>204090.04</v>
      </c>
    </row>
    <row r="61" spans="1:23" ht="14.25" customHeight="1">
      <c r="A61" s="314" t="s">
        <v>345</v>
      </c>
      <c r="B61" s="317" t="s">
        <v>459</v>
      </c>
      <c r="C61" s="320" t="s">
        <v>671</v>
      </c>
      <c r="D61" s="321"/>
      <c r="E61" s="180" t="s">
        <v>672</v>
      </c>
      <c r="F61" s="317" t="s">
        <v>610</v>
      </c>
      <c r="G61" s="261"/>
      <c r="H61" s="261"/>
      <c r="I61" s="261"/>
      <c r="J61" s="262"/>
      <c r="K61" s="181">
        <v>18693.47</v>
      </c>
      <c r="L61" s="181">
        <v>0</v>
      </c>
      <c r="M61" s="322">
        <v>0</v>
      </c>
      <c r="N61" s="323"/>
      <c r="O61" s="181">
        <v>2158.15</v>
      </c>
      <c r="P61" s="324">
        <v>0</v>
      </c>
      <c r="Q61" s="261"/>
      <c r="R61" s="261"/>
      <c r="S61" s="181">
        <v>0</v>
      </c>
      <c r="T61" s="181">
        <v>0</v>
      </c>
      <c r="U61" s="181">
        <v>0</v>
      </c>
      <c r="V61" s="181">
        <v>0</v>
      </c>
      <c r="W61" s="181">
        <v>20851.62</v>
      </c>
    </row>
    <row r="62" spans="1:23" ht="14.25" customHeight="1">
      <c r="A62" s="315"/>
      <c r="B62" s="318"/>
      <c r="C62" s="320" t="s">
        <v>673</v>
      </c>
      <c r="D62" s="321"/>
      <c r="E62" s="180" t="s">
        <v>674</v>
      </c>
      <c r="F62" s="317" t="s">
        <v>610</v>
      </c>
      <c r="G62" s="261"/>
      <c r="H62" s="261"/>
      <c r="I62" s="261"/>
      <c r="J62" s="262"/>
      <c r="K62" s="181">
        <v>1982</v>
      </c>
      <c r="L62" s="181">
        <v>0</v>
      </c>
      <c r="M62" s="322">
        <v>0</v>
      </c>
      <c r="N62" s="323"/>
      <c r="O62" s="181">
        <v>294</v>
      </c>
      <c r="P62" s="324">
        <v>0</v>
      </c>
      <c r="Q62" s="261"/>
      <c r="R62" s="261"/>
      <c r="S62" s="181">
        <v>0</v>
      </c>
      <c r="T62" s="181">
        <v>0</v>
      </c>
      <c r="U62" s="181">
        <v>0</v>
      </c>
      <c r="V62" s="181">
        <v>0</v>
      </c>
      <c r="W62" s="181">
        <v>2276</v>
      </c>
    </row>
    <row r="63" spans="1:23" ht="14.25" customHeight="1">
      <c r="A63" s="315"/>
      <c r="B63" s="318"/>
      <c r="C63" s="320" t="s">
        <v>675</v>
      </c>
      <c r="D63" s="321"/>
      <c r="E63" s="180" t="s">
        <v>676</v>
      </c>
      <c r="F63" s="317" t="s">
        <v>610</v>
      </c>
      <c r="G63" s="261"/>
      <c r="H63" s="261"/>
      <c r="I63" s="261"/>
      <c r="J63" s="262"/>
      <c r="K63" s="181">
        <v>1934.56</v>
      </c>
      <c r="L63" s="181">
        <v>0</v>
      </c>
      <c r="M63" s="322">
        <v>0</v>
      </c>
      <c r="N63" s="323"/>
      <c r="O63" s="181">
        <v>856</v>
      </c>
      <c r="P63" s="324">
        <v>0</v>
      </c>
      <c r="Q63" s="261"/>
      <c r="R63" s="261"/>
      <c r="S63" s="181">
        <v>0</v>
      </c>
      <c r="T63" s="181">
        <v>0</v>
      </c>
      <c r="U63" s="181">
        <v>0</v>
      </c>
      <c r="V63" s="181">
        <v>0</v>
      </c>
      <c r="W63" s="181">
        <v>2790.56</v>
      </c>
    </row>
    <row r="64" spans="1:23" ht="14.25" customHeight="1">
      <c r="A64" s="315"/>
      <c r="B64" s="318"/>
      <c r="C64" s="320" t="s">
        <v>677</v>
      </c>
      <c r="D64" s="321"/>
      <c r="E64" s="180" t="s">
        <v>678</v>
      </c>
      <c r="F64" s="317" t="s">
        <v>610</v>
      </c>
      <c r="G64" s="261"/>
      <c r="H64" s="261"/>
      <c r="I64" s="261"/>
      <c r="J64" s="262"/>
      <c r="K64" s="181">
        <v>10486</v>
      </c>
      <c r="L64" s="181">
        <v>0</v>
      </c>
      <c r="M64" s="322">
        <v>0</v>
      </c>
      <c r="N64" s="323"/>
      <c r="O64" s="181">
        <v>2974.6</v>
      </c>
      <c r="P64" s="324">
        <v>0</v>
      </c>
      <c r="Q64" s="261"/>
      <c r="R64" s="261"/>
      <c r="S64" s="181">
        <v>0</v>
      </c>
      <c r="T64" s="181">
        <v>0</v>
      </c>
      <c r="U64" s="181">
        <v>0</v>
      </c>
      <c r="V64" s="181">
        <v>0</v>
      </c>
      <c r="W64" s="181">
        <v>13460.6</v>
      </c>
    </row>
    <row r="65" spans="1:23" ht="14.25">
      <c r="A65" s="315"/>
      <c r="B65" s="319"/>
      <c r="C65" s="261"/>
      <c r="D65" s="261"/>
      <c r="E65" s="261"/>
      <c r="F65" s="261"/>
      <c r="G65" s="261"/>
      <c r="H65" s="261"/>
      <c r="I65" s="261"/>
      <c r="J65" s="262"/>
      <c r="K65" s="182">
        <v>33096.03</v>
      </c>
      <c r="L65" s="182">
        <v>0</v>
      </c>
      <c r="M65" s="325">
        <v>0</v>
      </c>
      <c r="N65" s="326"/>
      <c r="O65" s="182">
        <v>6282.75</v>
      </c>
      <c r="P65" s="327">
        <v>0</v>
      </c>
      <c r="Q65" s="261"/>
      <c r="R65" s="261"/>
      <c r="S65" s="182">
        <v>0</v>
      </c>
      <c r="T65" s="182">
        <v>0</v>
      </c>
      <c r="U65" s="182">
        <v>0</v>
      </c>
      <c r="V65" s="182">
        <v>0</v>
      </c>
      <c r="W65" s="182">
        <v>39378.78</v>
      </c>
    </row>
    <row r="66" spans="1:23" ht="14.25">
      <c r="A66" s="316"/>
      <c r="B66" s="328" t="s">
        <v>12</v>
      </c>
      <c r="C66" s="261"/>
      <c r="D66" s="261"/>
      <c r="E66" s="261"/>
      <c r="F66" s="261"/>
      <c r="G66" s="261"/>
      <c r="H66" s="261"/>
      <c r="I66" s="261"/>
      <c r="J66" s="262"/>
      <c r="K66" s="182">
        <v>53379.66</v>
      </c>
      <c r="L66" s="182">
        <v>0</v>
      </c>
      <c r="M66" s="325">
        <v>0</v>
      </c>
      <c r="N66" s="326"/>
      <c r="O66" s="182">
        <v>10117.29</v>
      </c>
      <c r="P66" s="327">
        <v>0</v>
      </c>
      <c r="Q66" s="261"/>
      <c r="R66" s="261"/>
      <c r="S66" s="182">
        <v>0</v>
      </c>
      <c r="T66" s="182">
        <v>0</v>
      </c>
      <c r="U66" s="182">
        <v>0</v>
      </c>
      <c r="V66" s="182">
        <v>0</v>
      </c>
      <c r="W66" s="182">
        <v>63496.95</v>
      </c>
    </row>
    <row r="67" spans="1:23" ht="14.25">
      <c r="A67" s="184"/>
      <c r="B67" s="185"/>
      <c r="C67" s="163"/>
      <c r="D67" s="163"/>
      <c r="E67" s="163"/>
      <c r="F67" s="163"/>
      <c r="G67" s="163"/>
      <c r="H67" s="163"/>
      <c r="I67" s="163"/>
      <c r="J67" s="164"/>
      <c r="K67" s="182"/>
      <c r="L67" s="182"/>
      <c r="M67" s="186"/>
      <c r="N67" s="187"/>
      <c r="O67" s="182"/>
      <c r="P67" s="182"/>
      <c r="Q67" s="163"/>
      <c r="R67" s="163"/>
      <c r="S67" s="182"/>
      <c r="T67" s="182"/>
      <c r="U67" s="182"/>
      <c r="V67" s="182"/>
      <c r="W67" s="182"/>
    </row>
    <row r="68" spans="1:23" ht="14.25">
      <c r="A68" s="184"/>
      <c r="B68" s="185"/>
      <c r="C68" s="163"/>
      <c r="D68" s="163"/>
      <c r="E68" s="163"/>
      <c r="F68" s="163"/>
      <c r="G68" s="163"/>
      <c r="H68" s="163"/>
      <c r="I68" s="163"/>
      <c r="J68" s="164"/>
      <c r="K68" s="182"/>
      <c r="L68" s="182"/>
      <c r="M68" s="186"/>
      <c r="N68" s="187"/>
      <c r="O68" s="182"/>
      <c r="P68" s="182"/>
      <c r="Q68" s="163"/>
      <c r="R68" s="163"/>
      <c r="S68" s="182"/>
      <c r="T68" s="182"/>
      <c r="U68" s="182"/>
      <c r="V68" s="182"/>
      <c r="W68" s="182"/>
    </row>
    <row r="69" spans="1:23" ht="14.25">
      <c r="A69" s="184"/>
      <c r="B69" s="185"/>
      <c r="C69" s="163"/>
      <c r="D69" s="163"/>
      <c r="E69" s="163"/>
      <c r="F69" s="163"/>
      <c r="G69" s="163"/>
      <c r="H69" s="163"/>
      <c r="I69" s="163"/>
      <c r="J69" s="164"/>
      <c r="K69" s="182"/>
      <c r="L69" s="182"/>
      <c r="M69" s="186"/>
      <c r="N69" s="187"/>
      <c r="O69" s="182"/>
      <c r="P69" s="182"/>
      <c r="Q69" s="163"/>
      <c r="R69" s="163"/>
      <c r="S69" s="182"/>
      <c r="T69" s="182"/>
      <c r="U69" s="182"/>
      <c r="V69" s="182"/>
      <c r="W69" s="182"/>
    </row>
    <row r="70" spans="1:23" ht="14.25" customHeight="1">
      <c r="A70" s="314" t="s">
        <v>345</v>
      </c>
      <c r="B70" s="317" t="s">
        <v>470</v>
      </c>
      <c r="C70" s="320" t="s">
        <v>679</v>
      </c>
      <c r="D70" s="321"/>
      <c r="E70" s="180" t="s">
        <v>680</v>
      </c>
      <c r="F70" s="317" t="s">
        <v>610</v>
      </c>
      <c r="G70" s="261"/>
      <c r="H70" s="261"/>
      <c r="I70" s="261"/>
      <c r="J70" s="262"/>
      <c r="K70" s="181">
        <v>0</v>
      </c>
      <c r="L70" s="181">
        <v>0</v>
      </c>
      <c r="M70" s="322">
        <v>0</v>
      </c>
      <c r="N70" s="323"/>
      <c r="O70" s="181">
        <v>0</v>
      </c>
      <c r="P70" s="324">
        <v>0</v>
      </c>
      <c r="Q70" s="261"/>
      <c r="R70" s="261"/>
      <c r="S70" s="181">
        <v>0</v>
      </c>
      <c r="T70" s="181">
        <v>0</v>
      </c>
      <c r="U70" s="181">
        <v>0</v>
      </c>
      <c r="V70" s="181">
        <v>0</v>
      </c>
      <c r="W70" s="181">
        <v>0</v>
      </c>
    </row>
    <row r="71" spans="1:23" ht="14.25" customHeight="1">
      <c r="A71" s="315"/>
      <c r="B71" s="318"/>
      <c r="C71" s="320" t="s">
        <v>681</v>
      </c>
      <c r="D71" s="321"/>
      <c r="E71" s="180" t="s">
        <v>682</v>
      </c>
      <c r="F71" s="317" t="s">
        <v>610</v>
      </c>
      <c r="G71" s="261"/>
      <c r="H71" s="261"/>
      <c r="I71" s="261"/>
      <c r="J71" s="262"/>
      <c r="K71" s="181">
        <v>0</v>
      </c>
      <c r="L71" s="181">
        <v>0</v>
      </c>
      <c r="M71" s="322">
        <v>0</v>
      </c>
      <c r="N71" s="323"/>
      <c r="O71" s="181">
        <v>566680</v>
      </c>
      <c r="P71" s="324">
        <v>0</v>
      </c>
      <c r="Q71" s="261"/>
      <c r="R71" s="261"/>
      <c r="S71" s="181">
        <v>0</v>
      </c>
      <c r="T71" s="181">
        <v>0</v>
      </c>
      <c r="U71" s="181">
        <v>0</v>
      </c>
      <c r="V71" s="181">
        <v>0</v>
      </c>
      <c r="W71" s="181">
        <v>566680</v>
      </c>
    </row>
    <row r="72" spans="1:23" ht="14.25">
      <c r="A72" s="315"/>
      <c r="B72" s="319"/>
      <c r="C72" s="261"/>
      <c r="D72" s="261"/>
      <c r="E72" s="261"/>
      <c r="F72" s="261"/>
      <c r="G72" s="261"/>
      <c r="H72" s="261"/>
      <c r="I72" s="261"/>
      <c r="J72" s="262"/>
      <c r="K72" s="182">
        <v>0</v>
      </c>
      <c r="L72" s="182">
        <v>0</v>
      </c>
      <c r="M72" s="325">
        <v>0</v>
      </c>
      <c r="N72" s="326"/>
      <c r="O72" s="182">
        <v>566680</v>
      </c>
      <c r="P72" s="327">
        <v>0</v>
      </c>
      <c r="Q72" s="261"/>
      <c r="R72" s="261"/>
      <c r="S72" s="182">
        <v>0</v>
      </c>
      <c r="T72" s="182">
        <v>0</v>
      </c>
      <c r="U72" s="182">
        <v>0</v>
      </c>
      <c r="V72" s="182">
        <v>0</v>
      </c>
      <c r="W72" s="182">
        <v>566680</v>
      </c>
    </row>
    <row r="73" spans="1:23" ht="14.25">
      <c r="A73" s="316"/>
      <c r="B73" s="328" t="s">
        <v>12</v>
      </c>
      <c r="C73" s="261"/>
      <c r="D73" s="261"/>
      <c r="E73" s="261"/>
      <c r="F73" s="261"/>
      <c r="G73" s="261"/>
      <c r="H73" s="261"/>
      <c r="I73" s="261"/>
      <c r="J73" s="262"/>
      <c r="K73" s="182">
        <v>11000</v>
      </c>
      <c r="L73" s="182">
        <v>0</v>
      </c>
      <c r="M73" s="325">
        <v>0</v>
      </c>
      <c r="N73" s="326"/>
      <c r="O73" s="182">
        <v>950560</v>
      </c>
      <c r="P73" s="327">
        <v>0</v>
      </c>
      <c r="Q73" s="261"/>
      <c r="R73" s="261"/>
      <c r="S73" s="182">
        <v>0</v>
      </c>
      <c r="T73" s="182">
        <v>0</v>
      </c>
      <c r="U73" s="182">
        <v>0</v>
      </c>
      <c r="V73" s="182">
        <v>0</v>
      </c>
      <c r="W73" s="182">
        <v>961560</v>
      </c>
    </row>
    <row r="74" spans="1:23" ht="14.25" customHeight="1">
      <c r="A74" s="183" t="s">
        <v>345</v>
      </c>
      <c r="B74" s="328" t="s">
        <v>683</v>
      </c>
      <c r="C74" s="261"/>
      <c r="D74" s="261"/>
      <c r="E74" s="261"/>
      <c r="F74" s="261"/>
      <c r="G74" s="261"/>
      <c r="H74" s="261"/>
      <c r="I74" s="261"/>
      <c r="J74" s="262"/>
      <c r="K74" s="182">
        <v>614064.03</v>
      </c>
      <c r="L74" s="182">
        <v>142105</v>
      </c>
      <c r="M74" s="325">
        <v>3900</v>
      </c>
      <c r="N74" s="326"/>
      <c r="O74" s="182">
        <v>705013.75</v>
      </c>
      <c r="P74" s="327">
        <v>288258.04</v>
      </c>
      <c r="Q74" s="261"/>
      <c r="R74" s="261"/>
      <c r="S74" s="182">
        <v>10000</v>
      </c>
      <c r="T74" s="182">
        <v>96675</v>
      </c>
      <c r="U74" s="182">
        <v>0</v>
      </c>
      <c r="V74" s="182">
        <v>935502</v>
      </c>
      <c r="W74" s="182">
        <v>2795517.82</v>
      </c>
    </row>
    <row r="75" spans="1:23" ht="25.5" customHeight="1">
      <c r="A75" s="183" t="s">
        <v>345</v>
      </c>
      <c r="B75" s="328" t="s">
        <v>684</v>
      </c>
      <c r="C75" s="261"/>
      <c r="D75" s="261"/>
      <c r="E75" s="261"/>
      <c r="F75" s="261"/>
      <c r="G75" s="261"/>
      <c r="H75" s="261"/>
      <c r="I75" s="261"/>
      <c r="J75" s="262"/>
      <c r="K75" s="182">
        <v>1680294.66</v>
      </c>
      <c r="L75" s="182">
        <v>494605</v>
      </c>
      <c r="M75" s="325">
        <v>3900</v>
      </c>
      <c r="N75" s="326"/>
      <c r="O75" s="182">
        <v>1300148.29</v>
      </c>
      <c r="P75" s="327">
        <v>381858.04</v>
      </c>
      <c r="Q75" s="261"/>
      <c r="R75" s="261"/>
      <c r="S75" s="182">
        <v>30000</v>
      </c>
      <c r="T75" s="182">
        <v>290025</v>
      </c>
      <c r="U75" s="182">
        <v>7902</v>
      </c>
      <c r="V75" s="182">
        <v>2703356</v>
      </c>
      <c r="W75" s="182">
        <v>6892088.99</v>
      </c>
    </row>
    <row r="76" ht="409.5" customHeight="1" hidden="1"/>
  </sheetData>
  <sheetProtection/>
  <mergeCells count="252">
    <mergeCell ref="B74:J74"/>
    <mergeCell ref="M74:N74"/>
    <mergeCell ref="P74:R74"/>
    <mergeCell ref="B75:J75"/>
    <mergeCell ref="M75:N75"/>
    <mergeCell ref="P75:R75"/>
    <mergeCell ref="A70:A73"/>
    <mergeCell ref="B70:B72"/>
    <mergeCell ref="C70:D70"/>
    <mergeCell ref="F70:J70"/>
    <mergeCell ref="M70:N70"/>
    <mergeCell ref="P70:R70"/>
    <mergeCell ref="C71:D71"/>
    <mergeCell ref="C72:J72"/>
    <mergeCell ref="M72:N72"/>
    <mergeCell ref="P72:R72"/>
    <mergeCell ref="B66:J66"/>
    <mergeCell ref="M66:N66"/>
    <mergeCell ref="P66:R66"/>
    <mergeCell ref="B73:J73"/>
    <mergeCell ref="M73:N73"/>
    <mergeCell ref="P73:R73"/>
    <mergeCell ref="C64:D64"/>
    <mergeCell ref="F64:J64"/>
    <mergeCell ref="M64:N64"/>
    <mergeCell ref="P64:R64"/>
    <mergeCell ref="F71:J71"/>
    <mergeCell ref="M71:N71"/>
    <mergeCell ref="P71:R71"/>
    <mergeCell ref="C65:J65"/>
    <mergeCell ref="M65:N65"/>
    <mergeCell ref="P65:R65"/>
    <mergeCell ref="F62:J62"/>
    <mergeCell ref="M62:N62"/>
    <mergeCell ref="P62:R62"/>
    <mergeCell ref="C63:D63"/>
    <mergeCell ref="F63:J63"/>
    <mergeCell ref="M63:N63"/>
    <mergeCell ref="P63:R63"/>
    <mergeCell ref="B60:J60"/>
    <mergeCell ref="M60:N60"/>
    <mergeCell ref="P60:R60"/>
    <mergeCell ref="A61:A66"/>
    <mergeCell ref="B61:B65"/>
    <mergeCell ref="C61:D61"/>
    <mergeCell ref="F61:J61"/>
    <mergeCell ref="M61:N61"/>
    <mergeCell ref="P61:R61"/>
    <mergeCell ref="C62:D62"/>
    <mergeCell ref="C58:D58"/>
    <mergeCell ref="F58:J58"/>
    <mergeCell ref="M58:N58"/>
    <mergeCell ref="P58:R58"/>
    <mergeCell ref="C59:J59"/>
    <mergeCell ref="M59:N59"/>
    <mergeCell ref="P59:R59"/>
    <mergeCell ref="C56:D56"/>
    <mergeCell ref="F56:J56"/>
    <mergeCell ref="M56:N56"/>
    <mergeCell ref="P56:R56"/>
    <mergeCell ref="C57:D57"/>
    <mergeCell ref="F57:J57"/>
    <mergeCell ref="M57:N57"/>
    <mergeCell ref="P57:R57"/>
    <mergeCell ref="F54:J54"/>
    <mergeCell ref="M54:N54"/>
    <mergeCell ref="P54:R54"/>
    <mergeCell ref="C55:D55"/>
    <mergeCell ref="F55:J55"/>
    <mergeCell ref="M55:N55"/>
    <mergeCell ref="P55:R55"/>
    <mergeCell ref="B52:J52"/>
    <mergeCell ref="M52:N52"/>
    <mergeCell ref="P52:R52"/>
    <mergeCell ref="A53:A60"/>
    <mergeCell ref="B53:B59"/>
    <mergeCell ref="C53:D53"/>
    <mergeCell ref="F53:J53"/>
    <mergeCell ref="M53:N53"/>
    <mergeCell ref="P53:R53"/>
    <mergeCell ref="C54:D54"/>
    <mergeCell ref="C50:D50"/>
    <mergeCell ref="F50:J50"/>
    <mergeCell ref="M50:N50"/>
    <mergeCell ref="P50:R50"/>
    <mergeCell ref="C51:J51"/>
    <mergeCell ref="M51:N51"/>
    <mergeCell ref="P51:R51"/>
    <mergeCell ref="F48:J48"/>
    <mergeCell ref="M48:N48"/>
    <mergeCell ref="P48:R48"/>
    <mergeCell ref="C49:D49"/>
    <mergeCell ref="F49:J49"/>
    <mergeCell ref="M49:N49"/>
    <mergeCell ref="P49:R49"/>
    <mergeCell ref="B46:J46"/>
    <mergeCell ref="M46:N46"/>
    <mergeCell ref="P46:R46"/>
    <mergeCell ref="A47:A52"/>
    <mergeCell ref="B47:B51"/>
    <mergeCell ref="C47:D47"/>
    <mergeCell ref="F47:J47"/>
    <mergeCell ref="M47:N47"/>
    <mergeCell ref="P47:R47"/>
    <mergeCell ref="C48:D48"/>
    <mergeCell ref="F44:J44"/>
    <mergeCell ref="M44:N44"/>
    <mergeCell ref="P44:R44"/>
    <mergeCell ref="C45:J45"/>
    <mergeCell ref="M45:N45"/>
    <mergeCell ref="P45:R45"/>
    <mergeCell ref="B42:J42"/>
    <mergeCell ref="M42:N42"/>
    <mergeCell ref="P42:R42"/>
    <mergeCell ref="A43:A46"/>
    <mergeCell ref="B43:B45"/>
    <mergeCell ref="C43:D43"/>
    <mergeCell ref="F43:J43"/>
    <mergeCell ref="M43:N43"/>
    <mergeCell ref="P43:R43"/>
    <mergeCell ref="C44:D44"/>
    <mergeCell ref="C40:D40"/>
    <mergeCell ref="F40:J40"/>
    <mergeCell ref="M40:N40"/>
    <mergeCell ref="P40:R40"/>
    <mergeCell ref="C41:J41"/>
    <mergeCell ref="M41:N41"/>
    <mergeCell ref="P41:R41"/>
    <mergeCell ref="C38:D38"/>
    <mergeCell ref="F38:J38"/>
    <mergeCell ref="M38:N38"/>
    <mergeCell ref="P38:R38"/>
    <mergeCell ref="C39:D39"/>
    <mergeCell ref="F39:J39"/>
    <mergeCell ref="M39:N39"/>
    <mergeCell ref="P39:R39"/>
    <mergeCell ref="F36:J36"/>
    <mergeCell ref="M36:N36"/>
    <mergeCell ref="P36:R36"/>
    <mergeCell ref="C37:D37"/>
    <mergeCell ref="F37:J37"/>
    <mergeCell ref="M37:N37"/>
    <mergeCell ref="P37:R37"/>
    <mergeCell ref="B29:J29"/>
    <mergeCell ref="M29:N29"/>
    <mergeCell ref="P29:R29"/>
    <mergeCell ref="A35:A42"/>
    <mergeCell ref="B35:B41"/>
    <mergeCell ref="C35:D35"/>
    <mergeCell ref="F35:J35"/>
    <mergeCell ref="M35:N35"/>
    <mergeCell ref="P35:R35"/>
    <mergeCell ref="C36:D36"/>
    <mergeCell ref="C27:D27"/>
    <mergeCell ref="F27:J27"/>
    <mergeCell ref="M27:N27"/>
    <mergeCell ref="P27:R27"/>
    <mergeCell ref="C28:J28"/>
    <mergeCell ref="M28:N28"/>
    <mergeCell ref="P28:R28"/>
    <mergeCell ref="C25:D25"/>
    <mergeCell ref="F25:J25"/>
    <mergeCell ref="M25:N25"/>
    <mergeCell ref="P25:R25"/>
    <mergeCell ref="C26:D26"/>
    <mergeCell ref="F26:J26"/>
    <mergeCell ref="M26:N26"/>
    <mergeCell ref="P26:R26"/>
    <mergeCell ref="F23:J23"/>
    <mergeCell ref="M23:N23"/>
    <mergeCell ref="P23:R23"/>
    <mergeCell ref="C24:D24"/>
    <mergeCell ref="F24:J24"/>
    <mergeCell ref="M24:N24"/>
    <mergeCell ref="P24:R24"/>
    <mergeCell ref="B21:J21"/>
    <mergeCell ref="M21:N21"/>
    <mergeCell ref="P21:R21"/>
    <mergeCell ref="A22:A29"/>
    <mergeCell ref="B22:B28"/>
    <mergeCell ref="C22:D22"/>
    <mergeCell ref="F22:J22"/>
    <mergeCell ref="M22:N22"/>
    <mergeCell ref="P22:R22"/>
    <mergeCell ref="C23:D23"/>
    <mergeCell ref="C19:D19"/>
    <mergeCell ref="F19:J19"/>
    <mergeCell ref="M19:N19"/>
    <mergeCell ref="P19:R19"/>
    <mergeCell ref="C20:J20"/>
    <mergeCell ref="M20:N20"/>
    <mergeCell ref="P20:R20"/>
    <mergeCell ref="C17:D17"/>
    <mergeCell ref="F17:J17"/>
    <mergeCell ref="M17:N17"/>
    <mergeCell ref="P17:R17"/>
    <mergeCell ref="C18:D18"/>
    <mergeCell ref="F18:J18"/>
    <mergeCell ref="M18:N18"/>
    <mergeCell ref="P18:R18"/>
    <mergeCell ref="P14:R14"/>
    <mergeCell ref="F15:J15"/>
    <mergeCell ref="M15:N15"/>
    <mergeCell ref="P15:R15"/>
    <mergeCell ref="U11:U12"/>
    <mergeCell ref="C16:D16"/>
    <mergeCell ref="F16:J16"/>
    <mergeCell ref="M16:N16"/>
    <mergeCell ref="P16:R16"/>
    <mergeCell ref="C15:D15"/>
    <mergeCell ref="V11:V12"/>
    <mergeCell ref="A13:A21"/>
    <mergeCell ref="B13:B20"/>
    <mergeCell ref="C13:D13"/>
    <mergeCell ref="F13:J13"/>
    <mergeCell ref="M13:N13"/>
    <mergeCell ref="P13:R13"/>
    <mergeCell ref="C14:D14"/>
    <mergeCell ref="F14:J14"/>
    <mergeCell ref="M14:N14"/>
    <mergeCell ref="U8:U10"/>
    <mergeCell ref="V8:V10"/>
    <mergeCell ref="A10:C11"/>
    <mergeCell ref="K11:K12"/>
    <mergeCell ref="L11:L12"/>
    <mergeCell ref="M11:N12"/>
    <mergeCell ref="O11:O12"/>
    <mergeCell ref="P11:R12"/>
    <mergeCell ref="S11:S12"/>
    <mergeCell ref="T11:T12"/>
    <mergeCell ref="G7:I8"/>
    <mergeCell ref="K8:K10"/>
    <mergeCell ref="L8:L10"/>
    <mergeCell ref="M8:N10"/>
    <mergeCell ref="O8:O10"/>
    <mergeCell ref="P8:R10"/>
    <mergeCell ref="W5:W12"/>
    <mergeCell ref="K6:L7"/>
    <mergeCell ref="M6:N7"/>
    <mergeCell ref="O6:R7"/>
    <mergeCell ref="S6:S7"/>
    <mergeCell ref="T6:T7"/>
    <mergeCell ref="U6:U7"/>
    <mergeCell ref="V6:V7"/>
    <mergeCell ref="S8:S10"/>
    <mergeCell ref="T8:T10"/>
    <mergeCell ref="A1:R1"/>
    <mergeCell ref="A2:R2"/>
    <mergeCell ref="A3:R3"/>
    <mergeCell ref="K5:L5"/>
    <mergeCell ref="M5:N5"/>
    <mergeCell ref="O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A16">
      <selection activeCell="T16" sqref="T16"/>
    </sheetView>
  </sheetViews>
  <sheetFormatPr defaultColWidth="9.140625" defaultRowHeight="12.75"/>
  <cols>
    <col min="1" max="1" width="0.85546875" style="141" customWidth="1"/>
    <col min="2" max="2" width="22.28125" style="141" customWidth="1"/>
    <col min="3" max="3" width="0.71875" style="141" customWidth="1"/>
    <col min="4" max="4" width="0.42578125" style="141" customWidth="1"/>
    <col min="5" max="5" width="11.140625" style="141" customWidth="1"/>
    <col min="6" max="6" width="7.57421875" style="141" customWidth="1"/>
    <col min="7" max="7" width="9.28125" style="141" customWidth="1"/>
    <col min="8" max="8" width="0" style="141" hidden="1" customWidth="1"/>
    <col min="9" max="9" width="0.13671875" style="141" customWidth="1"/>
    <col min="10" max="10" width="1.421875" style="141" customWidth="1"/>
    <col min="11" max="11" width="0.85546875" style="141" customWidth="1"/>
    <col min="12" max="12" width="17.28125" style="141" customWidth="1"/>
    <col min="13" max="13" width="0.13671875" style="141" customWidth="1"/>
    <col min="14" max="14" width="19.57421875" style="141" customWidth="1"/>
    <col min="15" max="15" width="0.13671875" style="141" customWidth="1"/>
    <col min="16" max="16" width="17.421875" style="141" customWidth="1"/>
    <col min="17" max="17" width="2.140625" style="141" customWidth="1"/>
    <col min="18" max="18" width="0" style="141" hidden="1" customWidth="1"/>
    <col min="19" max="19" width="0.13671875" style="141" customWidth="1"/>
    <col min="20" max="20" width="36.421875" style="141" customWidth="1"/>
    <col min="21" max="21" width="15.8515625" style="141" customWidth="1"/>
    <col min="22" max="22" width="0.2890625" style="141" customWidth="1"/>
    <col min="23" max="16384" width="9.140625" style="141" customWidth="1"/>
  </cols>
  <sheetData>
    <row r="1" ht="15" customHeight="1"/>
    <row r="2" spans="1:22" ht="18" customHeight="1">
      <c r="A2" s="290" t="s">
        <v>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8" customHeight="1">
      <c r="A3" s="290" t="s">
        <v>685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4.25" customHeight="1">
      <c r="A4" s="291" t="s">
        <v>686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ht="409.5" customHeight="1" hidden="1"/>
    <row r="6" ht="2.25" customHeight="1"/>
    <row r="7" spans="1:17" ht="26.25" customHeight="1">
      <c r="A7" s="168"/>
      <c r="B7" s="169"/>
      <c r="C7" s="169"/>
      <c r="D7" s="169"/>
      <c r="E7" s="169"/>
      <c r="F7" s="169"/>
      <c r="G7" s="170"/>
      <c r="I7" s="292" t="s">
        <v>687</v>
      </c>
      <c r="J7" s="296"/>
      <c r="K7" s="296"/>
      <c r="L7" s="293"/>
      <c r="M7" s="292" t="s">
        <v>581</v>
      </c>
      <c r="N7" s="293"/>
      <c r="O7" s="260" t="s">
        <v>6</v>
      </c>
      <c r="P7" s="264"/>
      <c r="Q7" s="265"/>
    </row>
    <row r="8" spans="1:17" ht="14.25">
      <c r="A8" s="176"/>
      <c r="B8" s="175"/>
      <c r="C8" s="175"/>
      <c r="D8" s="175"/>
      <c r="E8" s="175"/>
      <c r="F8" s="175"/>
      <c r="G8" s="174"/>
      <c r="I8" s="299" t="s">
        <v>688</v>
      </c>
      <c r="J8" s="338"/>
      <c r="K8" s="338"/>
      <c r="L8" s="336"/>
      <c r="M8" s="299" t="s">
        <v>588</v>
      </c>
      <c r="N8" s="336"/>
      <c r="O8" s="307"/>
      <c r="P8" s="257"/>
      <c r="Q8" s="308"/>
    </row>
    <row r="9" spans="1:17" ht="14.25">
      <c r="A9" s="176"/>
      <c r="B9" s="175"/>
      <c r="C9" s="175"/>
      <c r="D9" s="175"/>
      <c r="E9" s="175"/>
      <c r="F9" s="175"/>
      <c r="G9" s="174"/>
      <c r="I9" s="303" t="s">
        <v>689</v>
      </c>
      <c r="J9" s="264"/>
      <c r="K9" s="264"/>
      <c r="L9" s="265"/>
      <c r="M9" s="303" t="s">
        <v>429</v>
      </c>
      <c r="N9" s="265"/>
      <c r="O9" s="307"/>
      <c r="P9" s="257"/>
      <c r="Q9" s="308"/>
    </row>
    <row r="10" spans="1:17" ht="14.25">
      <c r="A10" s="176"/>
      <c r="B10" s="175"/>
      <c r="C10" s="175"/>
      <c r="D10" s="175"/>
      <c r="E10" s="175"/>
      <c r="F10" s="305" t="s">
        <v>589</v>
      </c>
      <c r="G10" s="337"/>
      <c r="I10" s="307"/>
      <c r="J10" s="257"/>
      <c r="K10" s="257"/>
      <c r="L10" s="308"/>
      <c r="M10" s="307"/>
      <c r="N10" s="308"/>
      <c r="O10" s="307"/>
      <c r="P10" s="257"/>
      <c r="Q10" s="308"/>
    </row>
    <row r="11" spans="1:17" ht="14.25">
      <c r="A11" s="176"/>
      <c r="B11" s="175"/>
      <c r="C11" s="175"/>
      <c r="D11" s="175"/>
      <c r="E11" s="175"/>
      <c r="F11" s="175"/>
      <c r="G11" s="174"/>
      <c r="I11" s="307"/>
      <c r="J11" s="257"/>
      <c r="K11" s="257"/>
      <c r="L11" s="308"/>
      <c r="M11" s="307"/>
      <c r="N11" s="308"/>
      <c r="O11" s="307"/>
      <c r="P11" s="257"/>
      <c r="Q11" s="308"/>
    </row>
    <row r="12" spans="1:17" ht="14.25">
      <c r="A12" s="312" t="s">
        <v>598</v>
      </c>
      <c r="B12" s="306"/>
      <c r="C12" s="175"/>
      <c r="D12" s="175"/>
      <c r="E12" s="175"/>
      <c r="F12" s="175"/>
      <c r="G12" s="174"/>
      <c r="I12" s="309"/>
      <c r="J12" s="311"/>
      <c r="K12" s="311"/>
      <c r="L12" s="310"/>
      <c r="M12" s="309"/>
      <c r="N12" s="310"/>
      <c r="O12" s="307"/>
      <c r="P12" s="257"/>
      <c r="Q12" s="308"/>
    </row>
    <row r="13" spans="1:17" ht="14.25">
      <c r="A13" s="307"/>
      <c r="B13" s="306"/>
      <c r="C13" s="175"/>
      <c r="D13" s="175"/>
      <c r="E13" s="175"/>
      <c r="F13" s="175"/>
      <c r="G13" s="174"/>
      <c r="I13" s="313" t="s">
        <v>690</v>
      </c>
      <c r="J13" s="302"/>
      <c r="K13" s="302"/>
      <c r="L13" s="300"/>
      <c r="M13" s="313" t="s">
        <v>607</v>
      </c>
      <c r="N13" s="300"/>
      <c r="O13" s="307"/>
      <c r="P13" s="257"/>
      <c r="Q13" s="308"/>
    </row>
    <row r="14" spans="1:17" ht="14.25">
      <c r="A14" s="177"/>
      <c r="B14" s="178"/>
      <c r="C14" s="178"/>
      <c r="D14" s="178"/>
      <c r="E14" s="178"/>
      <c r="F14" s="178"/>
      <c r="G14" s="179"/>
      <c r="I14" s="301"/>
      <c r="J14" s="267"/>
      <c r="K14" s="267"/>
      <c r="L14" s="268"/>
      <c r="M14" s="301"/>
      <c r="N14" s="268"/>
      <c r="O14" s="301"/>
      <c r="P14" s="267"/>
      <c r="Q14" s="268"/>
    </row>
    <row r="15" spans="1:17" ht="14.25">
      <c r="A15" s="314" t="s">
        <v>345</v>
      </c>
      <c r="B15" s="317" t="s">
        <v>429</v>
      </c>
      <c r="C15" s="265"/>
      <c r="D15" s="197" t="s">
        <v>345</v>
      </c>
      <c r="E15" s="333" t="s">
        <v>617</v>
      </c>
      <c r="F15" s="334"/>
      <c r="G15" s="198" t="s">
        <v>618</v>
      </c>
      <c r="I15" s="331">
        <v>0</v>
      </c>
      <c r="J15" s="261"/>
      <c r="K15" s="261"/>
      <c r="L15" s="262"/>
      <c r="M15" s="331">
        <v>0</v>
      </c>
      <c r="N15" s="262"/>
      <c r="O15" s="331">
        <v>0</v>
      </c>
      <c r="P15" s="261"/>
      <c r="Q15" s="262"/>
    </row>
    <row r="16" spans="1:17" ht="14.25">
      <c r="A16" s="315"/>
      <c r="B16" s="332"/>
      <c r="C16" s="268"/>
      <c r="D16" s="328" t="s">
        <v>691</v>
      </c>
      <c r="E16" s="261"/>
      <c r="F16" s="261"/>
      <c r="G16" s="262"/>
      <c r="I16" s="331">
        <v>0</v>
      </c>
      <c r="J16" s="261"/>
      <c r="K16" s="261"/>
      <c r="L16" s="262"/>
      <c r="M16" s="331">
        <v>0</v>
      </c>
      <c r="N16" s="262"/>
      <c r="O16" s="331">
        <v>0</v>
      </c>
      <c r="P16" s="261"/>
      <c r="Q16" s="262"/>
    </row>
    <row r="17" spans="1:17" ht="14.25">
      <c r="A17" s="316"/>
      <c r="B17" s="328" t="s">
        <v>12</v>
      </c>
      <c r="C17" s="261"/>
      <c r="D17" s="261"/>
      <c r="E17" s="261"/>
      <c r="F17" s="261"/>
      <c r="G17" s="262"/>
      <c r="I17" s="331">
        <v>0</v>
      </c>
      <c r="J17" s="261"/>
      <c r="K17" s="261"/>
      <c r="L17" s="262"/>
      <c r="M17" s="331">
        <v>8640</v>
      </c>
      <c r="N17" s="262"/>
      <c r="O17" s="331">
        <v>8640</v>
      </c>
      <c r="P17" s="261"/>
      <c r="Q17" s="262"/>
    </row>
    <row r="18" spans="1:17" ht="14.25">
      <c r="A18" s="314" t="s">
        <v>345</v>
      </c>
      <c r="B18" s="317" t="s">
        <v>466</v>
      </c>
      <c r="C18" s="265"/>
      <c r="D18" s="197" t="s">
        <v>345</v>
      </c>
      <c r="E18" s="333" t="s">
        <v>692</v>
      </c>
      <c r="F18" s="334"/>
      <c r="G18" s="198" t="s">
        <v>693</v>
      </c>
      <c r="I18" s="331">
        <v>984500</v>
      </c>
      <c r="J18" s="261"/>
      <c r="K18" s="261"/>
      <c r="L18" s="262"/>
      <c r="M18" s="331">
        <v>0</v>
      </c>
      <c r="N18" s="262"/>
      <c r="O18" s="331">
        <v>984500</v>
      </c>
      <c r="P18" s="261"/>
      <c r="Q18" s="262"/>
    </row>
    <row r="19" spans="1:17" ht="14.25">
      <c r="A19" s="315"/>
      <c r="B19" s="332"/>
      <c r="C19" s="268"/>
      <c r="D19" s="328" t="s">
        <v>691</v>
      </c>
      <c r="E19" s="261"/>
      <c r="F19" s="261"/>
      <c r="G19" s="262"/>
      <c r="I19" s="331">
        <v>984500</v>
      </c>
      <c r="J19" s="261"/>
      <c r="K19" s="261"/>
      <c r="L19" s="262"/>
      <c r="M19" s="331">
        <v>0</v>
      </c>
      <c r="N19" s="262"/>
      <c r="O19" s="331">
        <v>984500</v>
      </c>
      <c r="P19" s="261"/>
      <c r="Q19" s="262"/>
    </row>
    <row r="20" spans="1:17" ht="14.25">
      <c r="A20" s="316"/>
      <c r="B20" s="328" t="s">
        <v>12</v>
      </c>
      <c r="C20" s="261"/>
      <c r="D20" s="261"/>
      <c r="E20" s="261"/>
      <c r="F20" s="261"/>
      <c r="G20" s="262"/>
      <c r="I20" s="331">
        <v>984500</v>
      </c>
      <c r="J20" s="261"/>
      <c r="K20" s="261"/>
      <c r="L20" s="262"/>
      <c r="M20" s="331">
        <v>0</v>
      </c>
      <c r="N20" s="262"/>
      <c r="O20" s="331">
        <v>984500</v>
      </c>
      <c r="P20" s="261"/>
      <c r="Q20" s="262"/>
    </row>
    <row r="21" ht="409.5" customHeight="1" hidden="1"/>
    <row r="22" ht="2.25" customHeight="1"/>
    <row r="23" spans="16:19" ht="14.25">
      <c r="P23" s="335" t="s">
        <v>345</v>
      </c>
      <c r="Q23" s="257"/>
      <c r="R23" s="257"/>
      <c r="S23" s="257"/>
    </row>
    <row r="24" spans="16:19" ht="14.25">
      <c r="P24" s="257"/>
      <c r="Q24" s="257"/>
      <c r="R24" s="257"/>
      <c r="S24" s="257"/>
    </row>
    <row r="25" spans="1:19" ht="18" customHeight="1">
      <c r="A25" s="329" t="s">
        <v>683</v>
      </c>
      <c r="B25" s="261"/>
      <c r="C25" s="261"/>
      <c r="D25" s="261"/>
      <c r="E25" s="261"/>
      <c r="F25" s="261"/>
      <c r="G25" s="261"/>
      <c r="H25" s="261"/>
      <c r="I25" s="262"/>
      <c r="J25" s="330">
        <v>984500</v>
      </c>
      <c r="K25" s="261"/>
      <c r="L25" s="261"/>
      <c r="M25" s="262"/>
      <c r="N25" s="330">
        <v>0</v>
      </c>
      <c r="O25" s="262"/>
      <c r="P25" s="330">
        <v>984500</v>
      </c>
      <c r="Q25" s="261"/>
      <c r="R25" s="261"/>
      <c r="S25" s="262"/>
    </row>
    <row r="26" spans="1:19" ht="18" customHeight="1">
      <c r="A26" s="329" t="s">
        <v>684</v>
      </c>
      <c r="B26" s="261"/>
      <c r="C26" s="261"/>
      <c r="D26" s="261"/>
      <c r="E26" s="261"/>
      <c r="F26" s="261"/>
      <c r="G26" s="261"/>
      <c r="H26" s="261"/>
      <c r="I26" s="262"/>
      <c r="J26" s="330">
        <v>984500</v>
      </c>
      <c r="K26" s="261"/>
      <c r="L26" s="261"/>
      <c r="M26" s="262"/>
      <c r="N26" s="330">
        <v>8640</v>
      </c>
      <c r="O26" s="262"/>
      <c r="P26" s="330">
        <v>993140</v>
      </c>
      <c r="Q26" s="261"/>
      <c r="R26" s="261"/>
      <c r="S26" s="262"/>
    </row>
    <row r="27" ht="409.5" customHeight="1" hidden="1"/>
  </sheetData>
  <sheetProtection/>
  <mergeCells count="51">
    <mergeCell ref="A2:V2"/>
    <mergeCell ref="A3:V3"/>
    <mergeCell ref="A4:V4"/>
    <mergeCell ref="I7:L7"/>
    <mergeCell ref="M7:N7"/>
    <mergeCell ref="M13:N14"/>
    <mergeCell ref="I8:L8"/>
    <mergeCell ref="B15:C16"/>
    <mergeCell ref="I9:L12"/>
    <mergeCell ref="I15:L15"/>
    <mergeCell ref="M15:N15"/>
    <mergeCell ref="M16:N16"/>
    <mergeCell ref="O7:Q14"/>
    <mergeCell ref="B17:G17"/>
    <mergeCell ref="M8:N8"/>
    <mergeCell ref="M17:N17"/>
    <mergeCell ref="O17:Q17"/>
    <mergeCell ref="M9:N12"/>
    <mergeCell ref="F10:G10"/>
    <mergeCell ref="A12:B13"/>
    <mergeCell ref="I13:L14"/>
    <mergeCell ref="P25:S25"/>
    <mergeCell ref="A15:A17"/>
    <mergeCell ref="O18:Q18"/>
    <mergeCell ref="E15:F15"/>
    <mergeCell ref="I19:L19"/>
    <mergeCell ref="M19:N19"/>
    <mergeCell ref="O19:Q19"/>
    <mergeCell ref="O15:Q15"/>
    <mergeCell ref="D16:G16"/>
    <mergeCell ref="I16:L16"/>
    <mergeCell ref="E18:F18"/>
    <mergeCell ref="I18:L18"/>
    <mergeCell ref="M18:N18"/>
    <mergeCell ref="A25:I25"/>
    <mergeCell ref="D19:G19"/>
    <mergeCell ref="O16:Q16"/>
    <mergeCell ref="P23:S24"/>
    <mergeCell ref="I17:L17"/>
    <mergeCell ref="J25:M25"/>
    <mergeCell ref="N25:O25"/>
    <mergeCell ref="A26:I26"/>
    <mergeCell ref="J26:M26"/>
    <mergeCell ref="N26:O26"/>
    <mergeCell ref="P26:S26"/>
    <mergeCell ref="B20:G20"/>
    <mergeCell ref="I20:L20"/>
    <mergeCell ref="M20:N20"/>
    <mergeCell ref="O20:Q20"/>
    <mergeCell ref="A18:A20"/>
    <mergeCell ref="B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75"/>
  <sheetViews>
    <sheetView zoomScalePageLayoutView="0" workbookViewId="0" topLeftCell="A1">
      <selection activeCell="J84" sqref="I84:J84"/>
    </sheetView>
  </sheetViews>
  <sheetFormatPr defaultColWidth="9.140625" defaultRowHeight="12.75"/>
  <cols>
    <col min="1" max="1" width="0.71875" style="141" customWidth="1"/>
    <col min="2" max="2" width="16.00390625" style="141" customWidth="1"/>
    <col min="3" max="3" width="0.2890625" style="141" customWidth="1"/>
    <col min="4" max="4" width="0.42578125" style="141" customWidth="1"/>
    <col min="5" max="5" width="11.140625" style="141" customWidth="1"/>
    <col min="6" max="6" width="7.57421875" style="141" customWidth="1"/>
    <col min="7" max="7" width="6.8515625" style="141" customWidth="1"/>
    <col min="8" max="8" width="1.1484375" style="141" hidden="1" customWidth="1"/>
    <col min="9" max="9" width="1.57421875" style="141" customWidth="1"/>
    <col min="10" max="10" width="0.85546875" style="141" customWidth="1"/>
    <col min="11" max="11" width="10.57421875" style="141" customWidth="1"/>
    <col min="12" max="12" width="13.8515625" style="141" customWidth="1"/>
    <col min="13" max="13" width="10.7109375" style="141" customWidth="1"/>
    <col min="14" max="14" width="2.57421875" style="141" customWidth="1"/>
    <col min="15" max="15" width="17.00390625" style="141" customWidth="1"/>
    <col min="16" max="16" width="11.8515625" style="141" customWidth="1"/>
    <col min="17" max="17" width="4.00390625" style="141" customWidth="1"/>
    <col min="18" max="18" width="14.421875" style="141" customWidth="1"/>
    <col min="19" max="19" width="0.2890625" style="141" customWidth="1"/>
    <col min="20" max="20" width="6.57421875" style="141" hidden="1" customWidth="1"/>
    <col min="21" max="21" width="15.57421875" style="141" customWidth="1"/>
    <col min="22" max="23" width="16.140625" style="141" customWidth="1"/>
    <col min="24" max="24" width="16.28125" style="141" customWidth="1"/>
    <col min="25" max="25" width="15.57421875" style="141" customWidth="1"/>
    <col min="26" max="26" width="15.7109375" style="141" customWidth="1"/>
    <col min="27" max="27" width="19.140625" style="141" customWidth="1"/>
    <col min="28" max="28" width="19.28125" style="141" customWidth="1"/>
    <col min="29" max="29" width="0" style="141" hidden="1" customWidth="1"/>
    <col min="30" max="16384" width="9.140625" style="141" customWidth="1"/>
  </cols>
  <sheetData>
    <row r="1" spans="1:19" ht="18" customHeight="1">
      <c r="A1" s="290" t="s">
        <v>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18" customHeight="1">
      <c r="A2" s="290" t="s">
        <v>694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18" customHeight="1">
      <c r="A3" s="291" t="s">
        <v>695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ht="409.5" customHeight="1" hidden="1"/>
    <row r="5" ht="2.25" customHeight="1"/>
    <row r="6" spans="1:28" ht="33" customHeight="1">
      <c r="A6" s="168"/>
      <c r="B6" s="169"/>
      <c r="C6" s="169"/>
      <c r="D6" s="169"/>
      <c r="E6" s="169"/>
      <c r="F6" s="169"/>
      <c r="G6" s="170"/>
      <c r="I6" s="292" t="s">
        <v>575</v>
      </c>
      <c r="J6" s="296"/>
      <c r="K6" s="296"/>
      <c r="L6" s="296"/>
      <c r="M6" s="296"/>
      <c r="N6" s="293"/>
      <c r="O6" s="195" t="s">
        <v>576</v>
      </c>
      <c r="P6" s="292" t="s">
        <v>577</v>
      </c>
      <c r="Q6" s="296"/>
      <c r="R6" s="296"/>
      <c r="S6" s="296"/>
      <c r="T6" s="293"/>
      <c r="U6" s="294" t="s">
        <v>578</v>
      </c>
      <c r="V6" s="295"/>
      <c r="W6" s="195" t="s">
        <v>579</v>
      </c>
      <c r="X6" s="294" t="s">
        <v>580</v>
      </c>
      <c r="Y6" s="295"/>
      <c r="Z6" s="195" t="s">
        <v>687</v>
      </c>
      <c r="AA6" s="195" t="s">
        <v>581</v>
      </c>
      <c r="AB6" s="260" t="s">
        <v>6</v>
      </c>
    </row>
    <row r="7" spans="1:28" ht="14.25">
      <c r="A7" s="193"/>
      <c r="B7" s="192"/>
      <c r="C7" s="192"/>
      <c r="D7" s="192"/>
      <c r="E7" s="192"/>
      <c r="F7" s="192"/>
      <c r="G7" s="196"/>
      <c r="I7" s="299" t="s">
        <v>582</v>
      </c>
      <c r="J7" s="302"/>
      <c r="K7" s="302"/>
      <c r="L7" s="302"/>
      <c r="M7" s="302"/>
      <c r="N7" s="300"/>
      <c r="O7" s="299" t="s">
        <v>583</v>
      </c>
      <c r="P7" s="299" t="s">
        <v>584</v>
      </c>
      <c r="Q7" s="302"/>
      <c r="R7" s="302"/>
      <c r="S7" s="302"/>
      <c r="T7" s="300"/>
      <c r="U7" s="339" t="s">
        <v>585</v>
      </c>
      <c r="V7" s="340"/>
      <c r="W7" s="343" t="s">
        <v>586</v>
      </c>
      <c r="X7" s="339" t="s">
        <v>587</v>
      </c>
      <c r="Y7" s="340"/>
      <c r="Z7" s="299" t="s">
        <v>688</v>
      </c>
      <c r="AA7" s="299" t="s">
        <v>588</v>
      </c>
      <c r="AB7" s="297"/>
    </row>
    <row r="8" spans="1:28" ht="2.25" customHeight="1">
      <c r="A8" s="193"/>
      <c r="B8" s="192"/>
      <c r="C8" s="192"/>
      <c r="D8" s="192"/>
      <c r="E8" s="192"/>
      <c r="F8" s="305" t="s">
        <v>589</v>
      </c>
      <c r="G8" s="337"/>
      <c r="I8" s="301"/>
      <c r="J8" s="267"/>
      <c r="K8" s="267"/>
      <c r="L8" s="267"/>
      <c r="M8" s="267"/>
      <c r="N8" s="268"/>
      <c r="O8" s="298"/>
      <c r="P8" s="301"/>
      <c r="Q8" s="267"/>
      <c r="R8" s="267"/>
      <c r="S8" s="267"/>
      <c r="T8" s="268"/>
      <c r="U8" s="341"/>
      <c r="V8" s="342"/>
      <c r="W8" s="266"/>
      <c r="X8" s="341"/>
      <c r="Y8" s="342"/>
      <c r="Z8" s="298"/>
      <c r="AA8" s="298"/>
      <c r="AB8" s="297"/>
    </row>
    <row r="9" spans="1:28" ht="14.25" customHeight="1">
      <c r="A9" s="193"/>
      <c r="B9" s="192"/>
      <c r="C9" s="192"/>
      <c r="D9" s="192"/>
      <c r="E9" s="192"/>
      <c r="F9" s="306"/>
      <c r="G9" s="337"/>
      <c r="I9" s="303" t="s">
        <v>590</v>
      </c>
      <c r="J9" s="264"/>
      <c r="K9" s="265"/>
      <c r="L9" s="303" t="s">
        <v>696</v>
      </c>
      <c r="M9" s="303" t="s">
        <v>591</v>
      </c>
      <c r="N9" s="265"/>
      <c r="O9" s="303" t="s">
        <v>592</v>
      </c>
      <c r="P9" s="303" t="s">
        <v>593</v>
      </c>
      <c r="Q9" s="265"/>
      <c r="R9" s="303" t="s">
        <v>594</v>
      </c>
      <c r="S9" s="264"/>
      <c r="T9" s="265"/>
      <c r="U9" s="344" t="s">
        <v>595</v>
      </c>
      <c r="V9" s="344" t="s">
        <v>697</v>
      </c>
      <c r="W9" s="344" t="s">
        <v>596</v>
      </c>
      <c r="X9" s="344" t="s">
        <v>698</v>
      </c>
      <c r="Y9" s="344" t="s">
        <v>597</v>
      </c>
      <c r="Z9" s="303" t="s">
        <v>689</v>
      </c>
      <c r="AA9" s="303" t="s">
        <v>429</v>
      </c>
      <c r="AB9" s="297"/>
    </row>
    <row r="10" spans="1:28" ht="14.25">
      <c r="A10" s="193"/>
      <c r="B10" s="192"/>
      <c r="C10" s="192"/>
      <c r="D10" s="192"/>
      <c r="E10" s="192"/>
      <c r="F10" s="192"/>
      <c r="G10" s="196"/>
      <c r="I10" s="307"/>
      <c r="J10" s="257"/>
      <c r="K10" s="308"/>
      <c r="L10" s="297"/>
      <c r="M10" s="307"/>
      <c r="N10" s="308"/>
      <c r="O10" s="297"/>
      <c r="P10" s="307"/>
      <c r="Q10" s="308"/>
      <c r="R10" s="307"/>
      <c r="S10" s="257"/>
      <c r="T10" s="308"/>
      <c r="U10" s="345"/>
      <c r="V10" s="345"/>
      <c r="W10" s="345"/>
      <c r="X10" s="345"/>
      <c r="Y10" s="345"/>
      <c r="Z10" s="297"/>
      <c r="AA10" s="297"/>
      <c r="AB10" s="297"/>
    </row>
    <row r="11" spans="1:28" ht="14.25" customHeight="1">
      <c r="A11" s="312" t="s">
        <v>598</v>
      </c>
      <c r="B11" s="306"/>
      <c r="C11" s="192"/>
      <c r="D11" s="192"/>
      <c r="E11" s="192"/>
      <c r="F11" s="192"/>
      <c r="G11" s="196"/>
      <c r="I11" s="309"/>
      <c r="J11" s="311"/>
      <c r="K11" s="310"/>
      <c r="L11" s="304"/>
      <c r="M11" s="309"/>
      <c r="N11" s="310"/>
      <c r="O11" s="304"/>
      <c r="P11" s="309"/>
      <c r="Q11" s="310"/>
      <c r="R11" s="309"/>
      <c r="S11" s="311"/>
      <c r="T11" s="310"/>
      <c r="U11" s="346"/>
      <c r="V11" s="346"/>
      <c r="W11" s="346"/>
      <c r="X11" s="346"/>
      <c r="Y11" s="346"/>
      <c r="Z11" s="304"/>
      <c r="AA11" s="304"/>
      <c r="AB11" s="297"/>
    </row>
    <row r="12" spans="1:28" ht="14.25">
      <c r="A12" s="301"/>
      <c r="B12" s="347"/>
      <c r="C12" s="178"/>
      <c r="D12" s="178"/>
      <c r="E12" s="178"/>
      <c r="F12" s="178"/>
      <c r="G12" s="179"/>
      <c r="I12" s="313" t="s">
        <v>599</v>
      </c>
      <c r="J12" s="338"/>
      <c r="K12" s="336"/>
      <c r="L12" s="191" t="s">
        <v>699</v>
      </c>
      <c r="M12" s="313" t="s">
        <v>600</v>
      </c>
      <c r="N12" s="336"/>
      <c r="O12" s="191" t="s">
        <v>601</v>
      </c>
      <c r="P12" s="313" t="s">
        <v>602</v>
      </c>
      <c r="Q12" s="336"/>
      <c r="R12" s="313" t="s">
        <v>603</v>
      </c>
      <c r="S12" s="338"/>
      <c r="T12" s="336"/>
      <c r="U12" s="191" t="s">
        <v>604</v>
      </c>
      <c r="V12" s="191" t="s">
        <v>700</v>
      </c>
      <c r="W12" s="191" t="s">
        <v>605</v>
      </c>
      <c r="X12" s="191" t="s">
        <v>701</v>
      </c>
      <c r="Y12" s="191" t="s">
        <v>606</v>
      </c>
      <c r="Z12" s="191" t="s">
        <v>690</v>
      </c>
      <c r="AA12" s="191" t="s">
        <v>607</v>
      </c>
      <c r="AB12" s="298"/>
    </row>
    <row r="13" ht="409.5" customHeight="1" hidden="1"/>
    <row r="14" spans="1:28" ht="23.25" customHeight="1">
      <c r="A14" s="314" t="s">
        <v>345</v>
      </c>
      <c r="B14" s="317" t="s">
        <v>434</v>
      </c>
      <c r="C14" s="265"/>
      <c r="D14" s="197" t="s">
        <v>345</v>
      </c>
      <c r="E14" s="333" t="s">
        <v>623</v>
      </c>
      <c r="F14" s="334"/>
      <c r="G14" s="200" t="s">
        <v>624</v>
      </c>
      <c r="I14" s="349">
        <v>386480</v>
      </c>
      <c r="J14" s="261"/>
      <c r="K14" s="262"/>
      <c r="L14" s="147">
        <v>0</v>
      </c>
      <c r="M14" s="349">
        <v>0</v>
      </c>
      <c r="N14" s="262"/>
      <c r="O14" s="147">
        <v>0</v>
      </c>
      <c r="P14" s="349">
        <v>0</v>
      </c>
      <c r="Q14" s="262"/>
      <c r="R14" s="349">
        <v>0</v>
      </c>
      <c r="S14" s="261"/>
      <c r="T14" s="262"/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386480</v>
      </c>
    </row>
    <row r="15" spans="1:28" ht="25.5" customHeight="1">
      <c r="A15" s="315"/>
      <c r="B15" s="348"/>
      <c r="C15" s="308"/>
      <c r="D15" s="197" t="s">
        <v>345</v>
      </c>
      <c r="E15" s="333" t="s">
        <v>625</v>
      </c>
      <c r="F15" s="334"/>
      <c r="G15" s="200" t="s">
        <v>626</v>
      </c>
      <c r="I15" s="349">
        <v>31590</v>
      </c>
      <c r="J15" s="261"/>
      <c r="K15" s="262"/>
      <c r="L15" s="147">
        <v>0</v>
      </c>
      <c r="M15" s="349">
        <v>0</v>
      </c>
      <c r="N15" s="262"/>
      <c r="O15" s="147">
        <v>0</v>
      </c>
      <c r="P15" s="349">
        <v>0</v>
      </c>
      <c r="Q15" s="262"/>
      <c r="R15" s="349">
        <v>0</v>
      </c>
      <c r="S15" s="261"/>
      <c r="T15" s="262"/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31590</v>
      </c>
    </row>
    <row r="16" spans="1:28" ht="25.5">
      <c r="A16" s="315"/>
      <c r="B16" s="348"/>
      <c r="C16" s="308"/>
      <c r="D16" s="197" t="s">
        <v>345</v>
      </c>
      <c r="E16" s="333" t="s">
        <v>627</v>
      </c>
      <c r="F16" s="334"/>
      <c r="G16" s="200" t="s">
        <v>628</v>
      </c>
      <c r="I16" s="349">
        <v>31590</v>
      </c>
      <c r="J16" s="261"/>
      <c r="K16" s="262"/>
      <c r="L16" s="147">
        <v>0</v>
      </c>
      <c r="M16" s="349">
        <v>0</v>
      </c>
      <c r="N16" s="262"/>
      <c r="O16" s="147">
        <v>0</v>
      </c>
      <c r="P16" s="349">
        <v>0</v>
      </c>
      <c r="Q16" s="262"/>
      <c r="R16" s="349">
        <v>0</v>
      </c>
      <c r="S16" s="261"/>
      <c r="T16" s="262"/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31590</v>
      </c>
    </row>
    <row r="17" spans="1:28" ht="25.5" customHeight="1">
      <c r="A17" s="315"/>
      <c r="B17" s="348"/>
      <c r="C17" s="308"/>
      <c r="D17" s="197" t="s">
        <v>345</v>
      </c>
      <c r="E17" s="333" t="s">
        <v>629</v>
      </c>
      <c r="F17" s="334"/>
      <c r="G17" s="200" t="s">
        <v>630</v>
      </c>
      <c r="I17" s="349">
        <v>64800</v>
      </c>
      <c r="J17" s="261"/>
      <c r="K17" s="262"/>
      <c r="L17" s="147">
        <v>0</v>
      </c>
      <c r="M17" s="349">
        <v>0</v>
      </c>
      <c r="N17" s="262"/>
      <c r="O17" s="147">
        <v>0</v>
      </c>
      <c r="P17" s="349">
        <v>0</v>
      </c>
      <c r="Q17" s="262"/>
      <c r="R17" s="349">
        <v>0</v>
      </c>
      <c r="S17" s="261"/>
      <c r="T17" s="262"/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64800</v>
      </c>
    </row>
    <row r="18" spans="1:28" ht="25.5" customHeight="1">
      <c r="A18" s="315"/>
      <c r="B18" s="348"/>
      <c r="C18" s="308"/>
      <c r="D18" s="197" t="s">
        <v>345</v>
      </c>
      <c r="E18" s="333" t="s">
        <v>631</v>
      </c>
      <c r="F18" s="334"/>
      <c r="G18" s="200" t="s">
        <v>632</v>
      </c>
      <c r="I18" s="349">
        <v>1544400</v>
      </c>
      <c r="J18" s="261"/>
      <c r="K18" s="262"/>
      <c r="L18" s="147">
        <v>0</v>
      </c>
      <c r="M18" s="349">
        <v>0</v>
      </c>
      <c r="N18" s="262"/>
      <c r="O18" s="147">
        <v>0</v>
      </c>
      <c r="P18" s="349">
        <v>0</v>
      </c>
      <c r="Q18" s="262"/>
      <c r="R18" s="349">
        <v>0</v>
      </c>
      <c r="S18" s="261"/>
      <c r="T18" s="262"/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1544400</v>
      </c>
    </row>
    <row r="19" spans="1:28" ht="25.5">
      <c r="A19" s="315"/>
      <c r="B19" s="348"/>
      <c r="C19" s="308"/>
      <c r="D19" s="197" t="s">
        <v>345</v>
      </c>
      <c r="E19" s="333" t="s">
        <v>633</v>
      </c>
      <c r="F19" s="334"/>
      <c r="G19" s="200" t="s">
        <v>634</v>
      </c>
      <c r="I19" s="349">
        <v>64800</v>
      </c>
      <c r="J19" s="261"/>
      <c r="K19" s="262"/>
      <c r="L19" s="147">
        <v>0</v>
      </c>
      <c r="M19" s="349">
        <v>0</v>
      </c>
      <c r="N19" s="262"/>
      <c r="O19" s="147">
        <v>0</v>
      </c>
      <c r="P19" s="349">
        <v>0</v>
      </c>
      <c r="Q19" s="262"/>
      <c r="R19" s="349">
        <v>0</v>
      </c>
      <c r="S19" s="261"/>
      <c r="T19" s="262"/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64800</v>
      </c>
    </row>
    <row r="20" spans="1:28" ht="14.25">
      <c r="A20" s="316"/>
      <c r="B20" s="332"/>
      <c r="C20" s="268"/>
      <c r="D20" s="328" t="s">
        <v>691</v>
      </c>
      <c r="E20" s="261"/>
      <c r="F20" s="261"/>
      <c r="G20" s="262"/>
      <c r="I20" s="350">
        <v>2123660</v>
      </c>
      <c r="J20" s="261"/>
      <c r="K20" s="262"/>
      <c r="L20" s="201">
        <v>0</v>
      </c>
      <c r="M20" s="350">
        <v>0</v>
      </c>
      <c r="N20" s="262"/>
      <c r="O20" s="201">
        <v>0</v>
      </c>
      <c r="P20" s="350">
        <v>0</v>
      </c>
      <c r="Q20" s="262"/>
      <c r="R20" s="350">
        <v>0</v>
      </c>
      <c r="S20" s="261"/>
      <c r="T20" s="262"/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v>2123660</v>
      </c>
    </row>
    <row r="21" spans="1:28" ht="25.5" customHeight="1">
      <c r="A21" s="314" t="s">
        <v>345</v>
      </c>
      <c r="B21" s="317" t="s">
        <v>439</v>
      </c>
      <c r="C21" s="265"/>
      <c r="D21" s="197" t="s">
        <v>345</v>
      </c>
      <c r="E21" s="333" t="s">
        <v>635</v>
      </c>
      <c r="F21" s="334"/>
      <c r="G21" s="200" t="s">
        <v>636</v>
      </c>
      <c r="I21" s="349">
        <v>1718405</v>
      </c>
      <c r="J21" s="261"/>
      <c r="K21" s="262"/>
      <c r="L21" s="147">
        <v>0</v>
      </c>
      <c r="M21" s="349">
        <v>1149504</v>
      </c>
      <c r="N21" s="262"/>
      <c r="O21" s="147">
        <v>0</v>
      </c>
      <c r="P21" s="349">
        <v>612470</v>
      </c>
      <c r="Q21" s="262"/>
      <c r="R21" s="349">
        <v>0</v>
      </c>
      <c r="S21" s="261"/>
      <c r="T21" s="262"/>
      <c r="U21" s="147">
        <v>140000</v>
      </c>
      <c r="V21" s="147">
        <v>0</v>
      </c>
      <c r="W21" s="147">
        <v>578890</v>
      </c>
      <c r="X21" s="147">
        <v>0</v>
      </c>
      <c r="Y21" s="147">
        <v>0</v>
      </c>
      <c r="Z21" s="147">
        <v>0</v>
      </c>
      <c r="AA21" s="147">
        <v>0</v>
      </c>
      <c r="AB21" s="147">
        <v>4199269</v>
      </c>
    </row>
    <row r="22" spans="1:28" ht="25.5">
      <c r="A22" s="315"/>
      <c r="B22" s="348"/>
      <c r="C22" s="308"/>
      <c r="D22" s="197" t="s">
        <v>345</v>
      </c>
      <c r="E22" s="333" t="s">
        <v>637</v>
      </c>
      <c r="F22" s="334"/>
      <c r="G22" s="200" t="s">
        <v>638</v>
      </c>
      <c r="I22" s="349">
        <v>0</v>
      </c>
      <c r="J22" s="261"/>
      <c r="K22" s="262"/>
      <c r="L22" s="147">
        <v>0</v>
      </c>
      <c r="M22" s="349">
        <v>0</v>
      </c>
      <c r="N22" s="262"/>
      <c r="O22" s="147">
        <v>0</v>
      </c>
      <c r="P22" s="349">
        <v>0</v>
      </c>
      <c r="Q22" s="262"/>
      <c r="R22" s="349">
        <v>0</v>
      </c>
      <c r="S22" s="261"/>
      <c r="T22" s="262"/>
      <c r="U22" s="147">
        <v>0</v>
      </c>
      <c r="V22" s="147">
        <v>0</v>
      </c>
      <c r="W22" s="147">
        <v>7555</v>
      </c>
      <c r="X22" s="147">
        <v>0</v>
      </c>
      <c r="Y22" s="147">
        <v>0</v>
      </c>
      <c r="Z22" s="147">
        <v>0</v>
      </c>
      <c r="AA22" s="147">
        <v>0</v>
      </c>
      <c r="AB22" s="147">
        <v>7555</v>
      </c>
    </row>
    <row r="23" spans="1:28" ht="25.5">
      <c r="A23" s="315"/>
      <c r="B23" s="348"/>
      <c r="C23" s="308"/>
      <c r="D23" s="197" t="s">
        <v>345</v>
      </c>
      <c r="E23" s="333" t="s">
        <v>639</v>
      </c>
      <c r="F23" s="334"/>
      <c r="G23" s="200" t="s">
        <v>640</v>
      </c>
      <c r="I23" s="349">
        <v>157500</v>
      </c>
      <c r="J23" s="261"/>
      <c r="K23" s="262"/>
      <c r="L23" s="147">
        <v>0</v>
      </c>
      <c r="M23" s="349">
        <v>31500</v>
      </c>
      <c r="N23" s="262"/>
      <c r="O23" s="147">
        <v>0</v>
      </c>
      <c r="P23" s="349">
        <v>31500</v>
      </c>
      <c r="Q23" s="262"/>
      <c r="R23" s="349">
        <v>0</v>
      </c>
      <c r="S23" s="261"/>
      <c r="T23" s="262"/>
      <c r="U23" s="147">
        <v>42000</v>
      </c>
      <c r="V23" s="147">
        <v>0</v>
      </c>
      <c r="W23" s="147">
        <v>31500</v>
      </c>
      <c r="X23" s="147">
        <v>0</v>
      </c>
      <c r="Y23" s="147">
        <v>0</v>
      </c>
      <c r="Z23" s="147">
        <v>0</v>
      </c>
      <c r="AA23" s="147">
        <v>0</v>
      </c>
      <c r="AB23" s="147">
        <v>294000</v>
      </c>
    </row>
    <row r="24" spans="1:28" ht="25.5">
      <c r="A24" s="315"/>
      <c r="B24" s="348"/>
      <c r="C24" s="308"/>
      <c r="D24" s="197" t="s">
        <v>345</v>
      </c>
      <c r="E24" s="333" t="s">
        <v>641</v>
      </c>
      <c r="F24" s="334"/>
      <c r="G24" s="200" t="s">
        <v>642</v>
      </c>
      <c r="I24" s="349">
        <v>132754</v>
      </c>
      <c r="J24" s="261"/>
      <c r="K24" s="262"/>
      <c r="L24" s="147">
        <v>0</v>
      </c>
      <c r="M24" s="349">
        <v>0</v>
      </c>
      <c r="N24" s="262"/>
      <c r="O24" s="147">
        <v>0</v>
      </c>
      <c r="P24" s="349">
        <v>0</v>
      </c>
      <c r="Q24" s="262"/>
      <c r="R24" s="349">
        <v>0</v>
      </c>
      <c r="S24" s="261"/>
      <c r="T24" s="262"/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132754</v>
      </c>
    </row>
    <row r="25" spans="1:28" ht="25.5">
      <c r="A25" s="315"/>
      <c r="B25" s="348"/>
      <c r="C25" s="308"/>
      <c r="D25" s="197" t="s">
        <v>345</v>
      </c>
      <c r="E25" s="333" t="s">
        <v>643</v>
      </c>
      <c r="F25" s="334"/>
      <c r="G25" s="200" t="s">
        <v>644</v>
      </c>
      <c r="I25" s="349">
        <v>274830</v>
      </c>
      <c r="J25" s="261"/>
      <c r="K25" s="262"/>
      <c r="L25" s="147">
        <v>0</v>
      </c>
      <c r="M25" s="349">
        <v>346980</v>
      </c>
      <c r="N25" s="262"/>
      <c r="O25" s="147">
        <v>0</v>
      </c>
      <c r="P25" s="349">
        <v>279000</v>
      </c>
      <c r="Q25" s="262"/>
      <c r="R25" s="349">
        <v>0</v>
      </c>
      <c r="S25" s="261"/>
      <c r="T25" s="262"/>
      <c r="U25" s="147">
        <v>81000</v>
      </c>
      <c r="V25" s="147">
        <v>0</v>
      </c>
      <c r="W25" s="147">
        <v>175530</v>
      </c>
      <c r="X25" s="147">
        <v>0</v>
      </c>
      <c r="Y25" s="147">
        <v>0</v>
      </c>
      <c r="Z25" s="147">
        <v>0</v>
      </c>
      <c r="AA25" s="147">
        <v>0</v>
      </c>
      <c r="AB25" s="147">
        <v>1157340</v>
      </c>
    </row>
    <row r="26" spans="1:28" ht="25.5">
      <c r="A26" s="315"/>
      <c r="B26" s="348"/>
      <c r="C26" s="308"/>
      <c r="D26" s="197" t="s">
        <v>345</v>
      </c>
      <c r="E26" s="333" t="s">
        <v>645</v>
      </c>
      <c r="F26" s="334"/>
      <c r="G26" s="200" t="s">
        <v>646</v>
      </c>
      <c r="I26" s="349">
        <v>46605</v>
      </c>
      <c r="J26" s="261"/>
      <c r="K26" s="262"/>
      <c r="L26" s="147">
        <v>0</v>
      </c>
      <c r="M26" s="349">
        <v>8166</v>
      </c>
      <c r="N26" s="262"/>
      <c r="O26" s="147">
        <v>0</v>
      </c>
      <c r="P26" s="349">
        <v>27000</v>
      </c>
      <c r="Q26" s="262"/>
      <c r="R26" s="349">
        <v>0</v>
      </c>
      <c r="S26" s="261"/>
      <c r="T26" s="262"/>
      <c r="U26" s="147">
        <v>9000</v>
      </c>
      <c r="V26" s="147">
        <v>0</v>
      </c>
      <c r="W26" s="147">
        <v>27000</v>
      </c>
      <c r="X26" s="147">
        <v>0</v>
      </c>
      <c r="Y26" s="147">
        <v>0</v>
      </c>
      <c r="Z26" s="147">
        <v>0</v>
      </c>
      <c r="AA26" s="147">
        <v>0</v>
      </c>
      <c r="AB26" s="147">
        <v>117771</v>
      </c>
    </row>
    <row r="27" spans="1:28" ht="14.25">
      <c r="A27" s="316"/>
      <c r="B27" s="332"/>
      <c r="C27" s="268"/>
      <c r="D27" s="328" t="s">
        <v>691</v>
      </c>
      <c r="E27" s="261"/>
      <c r="F27" s="261"/>
      <c r="G27" s="262"/>
      <c r="I27" s="350">
        <v>2330094</v>
      </c>
      <c r="J27" s="261"/>
      <c r="K27" s="262"/>
      <c r="L27" s="201">
        <v>0</v>
      </c>
      <c r="M27" s="350">
        <v>1536150</v>
      </c>
      <c r="N27" s="262"/>
      <c r="O27" s="201">
        <v>0</v>
      </c>
      <c r="P27" s="350">
        <v>949970</v>
      </c>
      <c r="Q27" s="262"/>
      <c r="R27" s="350">
        <v>0</v>
      </c>
      <c r="S27" s="261"/>
      <c r="T27" s="262"/>
      <c r="U27" s="201">
        <v>272000</v>
      </c>
      <c r="V27" s="201">
        <v>0</v>
      </c>
      <c r="W27" s="201">
        <v>820475</v>
      </c>
      <c r="X27" s="201">
        <v>0</v>
      </c>
      <c r="Y27" s="201">
        <v>0</v>
      </c>
      <c r="Z27" s="201">
        <v>0</v>
      </c>
      <c r="AA27" s="201">
        <v>0</v>
      </c>
      <c r="AB27" s="201">
        <v>5908689</v>
      </c>
    </row>
    <row r="28" spans="1:28" ht="14.25">
      <c r="A28" s="190"/>
      <c r="B28" s="199"/>
      <c r="C28" s="194"/>
      <c r="D28" s="204"/>
      <c r="E28" s="188"/>
      <c r="F28" s="188"/>
      <c r="G28" s="189"/>
      <c r="I28" s="201"/>
      <c r="J28" s="188"/>
      <c r="K28" s="189"/>
      <c r="L28" s="201"/>
      <c r="M28" s="201"/>
      <c r="N28" s="189"/>
      <c r="O28" s="201"/>
      <c r="P28" s="201"/>
      <c r="Q28" s="189"/>
      <c r="R28" s="201"/>
      <c r="S28" s="188"/>
      <c r="T28" s="189"/>
      <c r="U28" s="201"/>
      <c r="V28" s="201"/>
      <c r="W28" s="201"/>
      <c r="X28" s="201"/>
      <c r="Y28" s="201"/>
      <c r="Z28" s="201"/>
      <c r="AA28" s="201"/>
      <c r="AB28" s="201"/>
    </row>
    <row r="29" spans="1:28" ht="25.5" customHeight="1">
      <c r="A29" s="314" t="s">
        <v>345</v>
      </c>
      <c r="B29" s="317" t="s">
        <v>444</v>
      </c>
      <c r="C29" s="265"/>
      <c r="D29" s="197" t="s">
        <v>345</v>
      </c>
      <c r="E29" s="333" t="s">
        <v>702</v>
      </c>
      <c r="F29" s="334"/>
      <c r="G29" s="200" t="s">
        <v>703</v>
      </c>
      <c r="I29" s="349">
        <v>220000</v>
      </c>
      <c r="J29" s="261"/>
      <c r="K29" s="262"/>
      <c r="L29" s="147">
        <v>0</v>
      </c>
      <c r="M29" s="349">
        <v>135000</v>
      </c>
      <c r="N29" s="262"/>
      <c r="O29" s="147">
        <v>0</v>
      </c>
      <c r="P29" s="349">
        <v>85750</v>
      </c>
      <c r="Q29" s="262"/>
      <c r="R29" s="349">
        <v>0</v>
      </c>
      <c r="S29" s="261"/>
      <c r="T29" s="262"/>
      <c r="U29" s="147">
        <v>9000</v>
      </c>
      <c r="V29" s="147">
        <v>0</v>
      </c>
      <c r="W29" s="147">
        <v>323200</v>
      </c>
      <c r="X29" s="147">
        <v>0</v>
      </c>
      <c r="Y29" s="147">
        <v>0</v>
      </c>
      <c r="Z29" s="147">
        <v>0</v>
      </c>
      <c r="AA29" s="147">
        <v>0</v>
      </c>
      <c r="AB29" s="147">
        <v>772950</v>
      </c>
    </row>
    <row r="30" spans="1:28" ht="25.5" customHeight="1">
      <c r="A30" s="315"/>
      <c r="B30" s="348"/>
      <c r="C30" s="308"/>
      <c r="D30" s="197" t="s">
        <v>345</v>
      </c>
      <c r="E30" s="333" t="s">
        <v>704</v>
      </c>
      <c r="F30" s="334"/>
      <c r="G30" s="200" t="s">
        <v>705</v>
      </c>
      <c r="I30" s="349">
        <v>15000</v>
      </c>
      <c r="J30" s="261"/>
      <c r="K30" s="262"/>
      <c r="L30" s="147">
        <v>0</v>
      </c>
      <c r="M30" s="349">
        <v>10000</v>
      </c>
      <c r="N30" s="262"/>
      <c r="O30" s="147">
        <v>0</v>
      </c>
      <c r="P30" s="349">
        <v>5000</v>
      </c>
      <c r="Q30" s="262"/>
      <c r="R30" s="349">
        <v>0</v>
      </c>
      <c r="S30" s="261"/>
      <c r="T30" s="262"/>
      <c r="U30" s="147">
        <v>0</v>
      </c>
      <c r="V30" s="147">
        <v>0</v>
      </c>
      <c r="W30" s="147">
        <v>5000</v>
      </c>
      <c r="X30" s="147">
        <v>0</v>
      </c>
      <c r="Y30" s="147">
        <v>0</v>
      </c>
      <c r="Z30" s="147">
        <v>0</v>
      </c>
      <c r="AA30" s="147">
        <v>0</v>
      </c>
      <c r="AB30" s="147">
        <v>35000</v>
      </c>
    </row>
    <row r="31" spans="1:28" ht="25.5">
      <c r="A31" s="315"/>
      <c r="B31" s="348"/>
      <c r="C31" s="308"/>
      <c r="D31" s="197" t="s">
        <v>345</v>
      </c>
      <c r="E31" s="333" t="s">
        <v>647</v>
      </c>
      <c r="F31" s="334"/>
      <c r="G31" s="200" t="s">
        <v>648</v>
      </c>
      <c r="I31" s="349">
        <v>116000</v>
      </c>
      <c r="J31" s="261"/>
      <c r="K31" s="262"/>
      <c r="L31" s="147">
        <v>0</v>
      </c>
      <c r="M31" s="349">
        <v>31000</v>
      </c>
      <c r="N31" s="262"/>
      <c r="O31" s="147">
        <v>0</v>
      </c>
      <c r="P31" s="349">
        <v>27000</v>
      </c>
      <c r="Q31" s="262"/>
      <c r="R31" s="349">
        <v>0</v>
      </c>
      <c r="S31" s="261"/>
      <c r="T31" s="262"/>
      <c r="U31" s="147">
        <v>0</v>
      </c>
      <c r="V31" s="147">
        <v>0</v>
      </c>
      <c r="W31" s="147">
        <v>61500</v>
      </c>
      <c r="X31" s="147">
        <v>0</v>
      </c>
      <c r="Y31" s="147">
        <v>0</v>
      </c>
      <c r="Z31" s="147">
        <v>0</v>
      </c>
      <c r="AA31" s="147">
        <v>0</v>
      </c>
      <c r="AB31" s="147">
        <v>235500</v>
      </c>
    </row>
    <row r="32" spans="1:28" ht="25.5">
      <c r="A32" s="315"/>
      <c r="B32" s="348"/>
      <c r="C32" s="308"/>
      <c r="D32" s="197" t="s">
        <v>345</v>
      </c>
      <c r="E32" s="333" t="s">
        <v>649</v>
      </c>
      <c r="F32" s="334"/>
      <c r="G32" s="200" t="s">
        <v>650</v>
      </c>
      <c r="I32" s="349">
        <v>57961</v>
      </c>
      <c r="J32" s="261"/>
      <c r="K32" s="262"/>
      <c r="L32" s="147">
        <v>0</v>
      </c>
      <c r="M32" s="349">
        <v>3000</v>
      </c>
      <c r="N32" s="262"/>
      <c r="O32" s="147">
        <v>0</v>
      </c>
      <c r="P32" s="349">
        <v>0</v>
      </c>
      <c r="Q32" s="262"/>
      <c r="R32" s="349">
        <v>4800</v>
      </c>
      <c r="S32" s="261"/>
      <c r="T32" s="262"/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65761</v>
      </c>
    </row>
    <row r="33" spans="1:28" ht="14.25">
      <c r="A33" s="316"/>
      <c r="B33" s="332"/>
      <c r="C33" s="268"/>
      <c r="D33" s="328" t="s">
        <v>691</v>
      </c>
      <c r="E33" s="261"/>
      <c r="F33" s="261"/>
      <c r="G33" s="262"/>
      <c r="I33" s="350">
        <v>408961</v>
      </c>
      <c r="J33" s="261"/>
      <c r="K33" s="262"/>
      <c r="L33" s="201">
        <v>0</v>
      </c>
      <c r="M33" s="350">
        <v>179000</v>
      </c>
      <c r="N33" s="262"/>
      <c r="O33" s="201">
        <v>0</v>
      </c>
      <c r="P33" s="350">
        <v>117750</v>
      </c>
      <c r="Q33" s="262"/>
      <c r="R33" s="350">
        <v>4800</v>
      </c>
      <c r="S33" s="261"/>
      <c r="T33" s="262"/>
      <c r="U33" s="201">
        <v>9000</v>
      </c>
      <c r="V33" s="201">
        <v>0</v>
      </c>
      <c r="W33" s="201">
        <v>389700</v>
      </c>
      <c r="X33" s="201">
        <v>0</v>
      </c>
      <c r="Y33" s="201">
        <v>0</v>
      </c>
      <c r="Z33" s="201">
        <v>0</v>
      </c>
      <c r="AA33" s="201">
        <v>0</v>
      </c>
      <c r="AB33" s="201">
        <v>1109211</v>
      </c>
    </row>
    <row r="34" spans="1:28" ht="25.5">
      <c r="A34" s="314" t="s">
        <v>345</v>
      </c>
      <c r="B34" s="317" t="s">
        <v>449</v>
      </c>
      <c r="C34" s="265"/>
      <c r="D34" s="197" t="s">
        <v>345</v>
      </c>
      <c r="E34" s="333" t="s">
        <v>651</v>
      </c>
      <c r="F34" s="334"/>
      <c r="G34" s="200" t="s">
        <v>652</v>
      </c>
      <c r="I34" s="349">
        <v>211608</v>
      </c>
      <c r="J34" s="261"/>
      <c r="K34" s="262"/>
      <c r="L34" s="147">
        <v>0</v>
      </c>
      <c r="M34" s="349">
        <v>58000</v>
      </c>
      <c r="N34" s="262"/>
      <c r="O34" s="147">
        <v>0</v>
      </c>
      <c r="P34" s="349">
        <v>38000</v>
      </c>
      <c r="Q34" s="262"/>
      <c r="R34" s="349">
        <v>0</v>
      </c>
      <c r="S34" s="261"/>
      <c r="T34" s="262"/>
      <c r="U34" s="147">
        <v>0</v>
      </c>
      <c r="V34" s="147">
        <v>0</v>
      </c>
      <c r="W34" s="147">
        <v>100000</v>
      </c>
      <c r="X34" s="147">
        <v>0</v>
      </c>
      <c r="Y34" s="147">
        <v>0</v>
      </c>
      <c r="Z34" s="147">
        <v>0</v>
      </c>
      <c r="AA34" s="147">
        <v>0</v>
      </c>
      <c r="AB34" s="147">
        <v>407608</v>
      </c>
    </row>
    <row r="35" spans="1:28" ht="25.5">
      <c r="A35" s="315"/>
      <c r="B35" s="348"/>
      <c r="C35" s="308"/>
      <c r="D35" s="197" t="s">
        <v>345</v>
      </c>
      <c r="E35" s="333" t="s">
        <v>653</v>
      </c>
      <c r="F35" s="334"/>
      <c r="G35" s="200" t="s">
        <v>654</v>
      </c>
      <c r="I35" s="349">
        <v>57250</v>
      </c>
      <c r="J35" s="261"/>
      <c r="K35" s="262"/>
      <c r="L35" s="147">
        <v>0</v>
      </c>
      <c r="M35" s="349">
        <v>0</v>
      </c>
      <c r="N35" s="262"/>
      <c r="O35" s="147">
        <v>0</v>
      </c>
      <c r="P35" s="349">
        <v>0</v>
      </c>
      <c r="Q35" s="262"/>
      <c r="R35" s="349">
        <v>0</v>
      </c>
      <c r="S35" s="261"/>
      <c r="T35" s="262"/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57250</v>
      </c>
    </row>
    <row r="36" spans="1:28" ht="25.5" customHeight="1">
      <c r="A36" s="315"/>
      <c r="B36" s="348"/>
      <c r="C36" s="308"/>
      <c r="D36" s="197" t="s">
        <v>345</v>
      </c>
      <c r="E36" s="333" t="s">
        <v>655</v>
      </c>
      <c r="F36" s="334"/>
      <c r="G36" s="200" t="s">
        <v>656</v>
      </c>
      <c r="I36" s="349">
        <v>770298</v>
      </c>
      <c r="J36" s="261"/>
      <c r="K36" s="262"/>
      <c r="L36" s="147">
        <v>2000</v>
      </c>
      <c r="M36" s="349">
        <v>22124</v>
      </c>
      <c r="N36" s="262"/>
      <c r="O36" s="147">
        <v>316100</v>
      </c>
      <c r="P36" s="349">
        <v>46020</v>
      </c>
      <c r="Q36" s="262"/>
      <c r="R36" s="349">
        <v>222920</v>
      </c>
      <c r="S36" s="261"/>
      <c r="T36" s="262"/>
      <c r="U36" s="147">
        <v>0</v>
      </c>
      <c r="V36" s="147">
        <v>100000</v>
      </c>
      <c r="W36" s="147">
        <v>40000</v>
      </c>
      <c r="X36" s="147">
        <v>150000</v>
      </c>
      <c r="Y36" s="147">
        <v>222098</v>
      </c>
      <c r="Z36" s="147">
        <v>0</v>
      </c>
      <c r="AA36" s="147">
        <v>0</v>
      </c>
      <c r="AB36" s="147">
        <v>1891560</v>
      </c>
    </row>
    <row r="37" spans="1:28" ht="25.5">
      <c r="A37" s="315"/>
      <c r="B37" s="348"/>
      <c r="C37" s="308"/>
      <c r="D37" s="197" t="s">
        <v>345</v>
      </c>
      <c r="E37" s="333" t="s">
        <v>657</v>
      </c>
      <c r="F37" s="334"/>
      <c r="G37" s="200" t="s">
        <v>658</v>
      </c>
      <c r="I37" s="349">
        <v>51570</v>
      </c>
      <c r="J37" s="261"/>
      <c r="K37" s="262"/>
      <c r="L37" s="147">
        <v>0</v>
      </c>
      <c r="M37" s="349">
        <v>30000</v>
      </c>
      <c r="N37" s="262"/>
      <c r="O37" s="147">
        <v>0</v>
      </c>
      <c r="P37" s="349">
        <v>13500</v>
      </c>
      <c r="Q37" s="262"/>
      <c r="R37" s="349">
        <v>0</v>
      </c>
      <c r="S37" s="261"/>
      <c r="T37" s="262"/>
      <c r="U37" s="147">
        <v>0</v>
      </c>
      <c r="V37" s="147">
        <v>10000</v>
      </c>
      <c r="W37" s="147">
        <v>20000</v>
      </c>
      <c r="X37" s="147">
        <v>0</v>
      </c>
      <c r="Y37" s="147">
        <v>0</v>
      </c>
      <c r="Z37" s="147">
        <v>0</v>
      </c>
      <c r="AA37" s="147">
        <v>0</v>
      </c>
      <c r="AB37" s="147">
        <v>125070</v>
      </c>
    </row>
    <row r="38" spans="1:28" ht="14.25">
      <c r="A38" s="316"/>
      <c r="B38" s="332"/>
      <c r="C38" s="268"/>
      <c r="D38" s="328" t="s">
        <v>691</v>
      </c>
      <c r="E38" s="261"/>
      <c r="F38" s="261"/>
      <c r="G38" s="262"/>
      <c r="I38" s="350">
        <v>1090726</v>
      </c>
      <c r="J38" s="261"/>
      <c r="K38" s="262"/>
      <c r="L38" s="201">
        <v>2000</v>
      </c>
      <c r="M38" s="350">
        <v>110124</v>
      </c>
      <c r="N38" s="262"/>
      <c r="O38" s="201">
        <v>316100</v>
      </c>
      <c r="P38" s="350">
        <v>97520</v>
      </c>
      <c r="Q38" s="262"/>
      <c r="R38" s="350">
        <v>222920</v>
      </c>
      <c r="S38" s="261"/>
      <c r="T38" s="262"/>
      <c r="U38" s="201">
        <v>0</v>
      </c>
      <c r="V38" s="201">
        <v>110000</v>
      </c>
      <c r="W38" s="201">
        <v>160000</v>
      </c>
      <c r="X38" s="201">
        <v>150000</v>
      </c>
      <c r="Y38" s="201">
        <v>222098</v>
      </c>
      <c r="Z38" s="201">
        <v>0</v>
      </c>
      <c r="AA38" s="201">
        <v>0</v>
      </c>
      <c r="AB38" s="201">
        <v>2481488</v>
      </c>
    </row>
    <row r="39" spans="1:28" ht="25.5">
      <c r="A39" s="314" t="s">
        <v>345</v>
      </c>
      <c r="B39" s="317" t="s">
        <v>454</v>
      </c>
      <c r="C39" s="265"/>
      <c r="D39" s="197" t="s">
        <v>345</v>
      </c>
      <c r="E39" s="333" t="s">
        <v>659</v>
      </c>
      <c r="F39" s="334"/>
      <c r="G39" s="200" t="s">
        <v>660</v>
      </c>
      <c r="I39" s="349">
        <v>0</v>
      </c>
      <c r="J39" s="261"/>
      <c r="K39" s="262"/>
      <c r="L39" s="147">
        <v>0</v>
      </c>
      <c r="M39" s="349">
        <v>61917</v>
      </c>
      <c r="N39" s="262"/>
      <c r="O39" s="147">
        <v>0</v>
      </c>
      <c r="P39" s="349">
        <v>36</v>
      </c>
      <c r="Q39" s="262"/>
      <c r="R39" s="349">
        <v>0</v>
      </c>
      <c r="S39" s="261"/>
      <c r="T39" s="262"/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61953</v>
      </c>
    </row>
    <row r="40" spans="1:28" ht="25.5">
      <c r="A40" s="315"/>
      <c r="B40" s="348"/>
      <c r="C40" s="308"/>
      <c r="D40" s="197" t="s">
        <v>345</v>
      </c>
      <c r="E40" s="333" t="s">
        <v>706</v>
      </c>
      <c r="F40" s="334"/>
      <c r="G40" s="200" t="s">
        <v>707</v>
      </c>
      <c r="I40" s="349">
        <v>0</v>
      </c>
      <c r="J40" s="261"/>
      <c r="K40" s="262"/>
      <c r="L40" s="147">
        <v>0</v>
      </c>
      <c r="M40" s="349">
        <v>0</v>
      </c>
      <c r="N40" s="262"/>
      <c r="O40" s="147">
        <v>0</v>
      </c>
      <c r="P40" s="349">
        <v>0</v>
      </c>
      <c r="Q40" s="262"/>
      <c r="R40" s="349">
        <v>0</v>
      </c>
      <c r="S40" s="261"/>
      <c r="T40" s="262"/>
      <c r="U40" s="147">
        <v>0</v>
      </c>
      <c r="V40" s="147">
        <v>0</v>
      </c>
      <c r="W40" s="147">
        <v>60000</v>
      </c>
      <c r="X40" s="147">
        <v>0</v>
      </c>
      <c r="Y40" s="147">
        <v>0</v>
      </c>
      <c r="Z40" s="147">
        <v>0</v>
      </c>
      <c r="AA40" s="147">
        <v>0</v>
      </c>
      <c r="AB40" s="147">
        <v>60000</v>
      </c>
    </row>
    <row r="41" spans="1:28" ht="25.5">
      <c r="A41" s="315"/>
      <c r="B41" s="348"/>
      <c r="C41" s="308"/>
      <c r="D41" s="197" t="s">
        <v>345</v>
      </c>
      <c r="E41" s="333" t="s">
        <v>661</v>
      </c>
      <c r="F41" s="334"/>
      <c r="G41" s="200" t="s">
        <v>662</v>
      </c>
      <c r="I41" s="349">
        <v>0</v>
      </c>
      <c r="J41" s="261"/>
      <c r="K41" s="262"/>
      <c r="L41" s="147">
        <v>0</v>
      </c>
      <c r="M41" s="349">
        <v>17659</v>
      </c>
      <c r="N41" s="262"/>
      <c r="O41" s="147">
        <v>0</v>
      </c>
      <c r="P41" s="349">
        <v>3</v>
      </c>
      <c r="Q41" s="262"/>
      <c r="R41" s="349">
        <v>0</v>
      </c>
      <c r="S41" s="261"/>
      <c r="T41" s="262"/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17662</v>
      </c>
    </row>
    <row r="42" spans="1:28" ht="25.5">
      <c r="A42" s="315"/>
      <c r="B42" s="348"/>
      <c r="C42" s="308"/>
      <c r="D42" s="197" t="s">
        <v>345</v>
      </c>
      <c r="E42" s="333" t="s">
        <v>663</v>
      </c>
      <c r="F42" s="334"/>
      <c r="G42" s="200" t="s">
        <v>664</v>
      </c>
      <c r="I42" s="349">
        <v>0</v>
      </c>
      <c r="J42" s="261"/>
      <c r="K42" s="262"/>
      <c r="L42" s="147">
        <v>0</v>
      </c>
      <c r="M42" s="349">
        <v>0</v>
      </c>
      <c r="N42" s="262"/>
      <c r="O42" s="147">
        <v>0</v>
      </c>
      <c r="P42" s="349">
        <v>0</v>
      </c>
      <c r="Q42" s="262"/>
      <c r="R42" s="349">
        <v>523874.98</v>
      </c>
      <c r="S42" s="261"/>
      <c r="T42" s="262"/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523874.98</v>
      </c>
    </row>
    <row r="43" spans="1:28" ht="25.5">
      <c r="A43" s="315"/>
      <c r="B43" s="348"/>
      <c r="C43" s="308"/>
      <c r="D43" s="197" t="s">
        <v>345</v>
      </c>
      <c r="E43" s="333" t="s">
        <v>708</v>
      </c>
      <c r="F43" s="334"/>
      <c r="G43" s="200" t="s">
        <v>709</v>
      </c>
      <c r="I43" s="349">
        <v>0</v>
      </c>
      <c r="J43" s="261"/>
      <c r="K43" s="262"/>
      <c r="L43" s="147">
        <v>0</v>
      </c>
      <c r="M43" s="349">
        <v>0</v>
      </c>
      <c r="N43" s="262"/>
      <c r="O43" s="147">
        <v>0</v>
      </c>
      <c r="P43" s="349">
        <v>0</v>
      </c>
      <c r="Q43" s="262"/>
      <c r="R43" s="349">
        <v>0</v>
      </c>
      <c r="S43" s="261"/>
      <c r="T43" s="262"/>
      <c r="U43" s="147">
        <v>0</v>
      </c>
      <c r="V43" s="147">
        <v>0</v>
      </c>
      <c r="W43" s="147">
        <v>100000</v>
      </c>
      <c r="X43" s="147">
        <v>0</v>
      </c>
      <c r="Y43" s="147">
        <v>0</v>
      </c>
      <c r="Z43" s="147">
        <v>0</v>
      </c>
      <c r="AA43" s="147">
        <v>0</v>
      </c>
      <c r="AB43" s="147">
        <v>100000</v>
      </c>
    </row>
    <row r="44" spans="1:28" ht="25.5">
      <c r="A44" s="315"/>
      <c r="B44" s="348"/>
      <c r="C44" s="308"/>
      <c r="D44" s="197" t="s">
        <v>345</v>
      </c>
      <c r="E44" s="333" t="s">
        <v>665</v>
      </c>
      <c r="F44" s="334"/>
      <c r="G44" s="200" t="s">
        <v>666</v>
      </c>
      <c r="I44" s="349">
        <v>27500</v>
      </c>
      <c r="J44" s="261"/>
      <c r="K44" s="262"/>
      <c r="L44" s="147">
        <v>0</v>
      </c>
      <c r="M44" s="349">
        <v>0</v>
      </c>
      <c r="N44" s="262"/>
      <c r="O44" s="147">
        <v>0</v>
      </c>
      <c r="P44" s="349">
        <v>0</v>
      </c>
      <c r="Q44" s="262"/>
      <c r="R44" s="349">
        <v>0</v>
      </c>
      <c r="S44" s="261"/>
      <c r="T44" s="262"/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47">
        <v>0</v>
      </c>
      <c r="AB44" s="147">
        <v>27500</v>
      </c>
    </row>
    <row r="45" spans="1:28" ht="25.5">
      <c r="A45" s="315"/>
      <c r="B45" s="348"/>
      <c r="C45" s="308"/>
      <c r="D45" s="197" t="s">
        <v>345</v>
      </c>
      <c r="E45" s="333" t="s">
        <v>667</v>
      </c>
      <c r="F45" s="334"/>
      <c r="G45" s="200" t="s">
        <v>668</v>
      </c>
      <c r="I45" s="349">
        <v>178228</v>
      </c>
      <c r="J45" s="261"/>
      <c r="K45" s="262"/>
      <c r="L45" s="147">
        <v>0</v>
      </c>
      <c r="M45" s="349">
        <v>0</v>
      </c>
      <c r="N45" s="262"/>
      <c r="O45" s="147">
        <v>0</v>
      </c>
      <c r="P45" s="349">
        <v>0</v>
      </c>
      <c r="Q45" s="262"/>
      <c r="R45" s="349">
        <v>0</v>
      </c>
      <c r="S45" s="261"/>
      <c r="T45" s="262"/>
      <c r="U45" s="147">
        <v>0</v>
      </c>
      <c r="V45" s="147">
        <v>0</v>
      </c>
      <c r="W45" s="147">
        <v>0</v>
      </c>
      <c r="X45" s="147">
        <v>0</v>
      </c>
      <c r="Y45" s="147">
        <v>0</v>
      </c>
      <c r="Z45" s="147">
        <v>0</v>
      </c>
      <c r="AA45" s="147">
        <v>0</v>
      </c>
      <c r="AB45" s="147">
        <v>178228</v>
      </c>
    </row>
    <row r="46" spans="1:28" ht="25.5">
      <c r="A46" s="315"/>
      <c r="B46" s="348"/>
      <c r="C46" s="308"/>
      <c r="D46" s="197" t="s">
        <v>345</v>
      </c>
      <c r="E46" s="333" t="s">
        <v>669</v>
      </c>
      <c r="F46" s="334"/>
      <c r="G46" s="200" t="s">
        <v>670</v>
      </c>
      <c r="I46" s="349">
        <v>70000</v>
      </c>
      <c r="J46" s="261"/>
      <c r="K46" s="262"/>
      <c r="L46" s="147">
        <v>0</v>
      </c>
      <c r="M46" s="349">
        <v>76700</v>
      </c>
      <c r="N46" s="262"/>
      <c r="O46" s="147">
        <v>0</v>
      </c>
      <c r="P46" s="349">
        <v>25000</v>
      </c>
      <c r="Q46" s="262"/>
      <c r="R46" s="349">
        <v>0</v>
      </c>
      <c r="S46" s="261"/>
      <c r="T46" s="262"/>
      <c r="U46" s="147">
        <v>0</v>
      </c>
      <c r="V46" s="147">
        <v>0</v>
      </c>
      <c r="W46" s="147">
        <v>30000</v>
      </c>
      <c r="X46" s="147">
        <v>0</v>
      </c>
      <c r="Y46" s="147">
        <v>0</v>
      </c>
      <c r="Z46" s="147">
        <v>0</v>
      </c>
      <c r="AA46" s="147">
        <v>0</v>
      </c>
      <c r="AB46" s="147">
        <v>201700</v>
      </c>
    </row>
    <row r="47" spans="1:28" ht="14.25">
      <c r="A47" s="316"/>
      <c r="B47" s="332"/>
      <c r="C47" s="268"/>
      <c r="D47" s="328" t="s">
        <v>691</v>
      </c>
      <c r="E47" s="261"/>
      <c r="F47" s="261"/>
      <c r="G47" s="262"/>
      <c r="I47" s="350">
        <v>275728</v>
      </c>
      <c r="J47" s="261"/>
      <c r="K47" s="262"/>
      <c r="L47" s="201">
        <v>0</v>
      </c>
      <c r="M47" s="350">
        <v>156276</v>
      </c>
      <c r="N47" s="262"/>
      <c r="O47" s="201">
        <v>0</v>
      </c>
      <c r="P47" s="350">
        <v>25039</v>
      </c>
      <c r="Q47" s="262"/>
      <c r="R47" s="350">
        <v>523874.98</v>
      </c>
      <c r="S47" s="261"/>
      <c r="T47" s="262"/>
      <c r="U47" s="201">
        <v>0</v>
      </c>
      <c r="V47" s="201">
        <v>0</v>
      </c>
      <c r="W47" s="201">
        <v>190000</v>
      </c>
      <c r="X47" s="201">
        <v>0</v>
      </c>
      <c r="Y47" s="201">
        <v>0</v>
      </c>
      <c r="Z47" s="201">
        <v>0</v>
      </c>
      <c r="AA47" s="201">
        <v>0</v>
      </c>
      <c r="AB47" s="201">
        <v>1170917.98</v>
      </c>
    </row>
    <row r="48" spans="1:28" ht="14.25">
      <c r="A48" s="190"/>
      <c r="B48" s="203"/>
      <c r="C48" s="194"/>
      <c r="D48" s="204"/>
      <c r="E48" s="188"/>
      <c r="F48" s="188"/>
      <c r="G48" s="189"/>
      <c r="I48" s="205"/>
      <c r="J48" s="188"/>
      <c r="K48" s="189"/>
      <c r="L48" s="201"/>
      <c r="M48" s="205"/>
      <c r="N48" s="189"/>
      <c r="O48" s="201"/>
      <c r="P48" s="205"/>
      <c r="Q48" s="189"/>
      <c r="R48" s="205"/>
      <c r="S48" s="188"/>
      <c r="T48" s="189"/>
      <c r="U48" s="201"/>
      <c r="V48" s="201"/>
      <c r="W48" s="201"/>
      <c r="X48" s="201"/>
      <c r="Y48" s="201"/>
      <c r="Z48" s="201"/>
      <c r="AA48" s="201"/>
      <c r="AB48" s="201"/>
    </row>
    <row r="49" spans="1:28" ht="14.25">
      <c r="A49" s="190"/>
      <c r="B49" s="203"/>
      <c r="C49" s="194"/>
      <c r="D49" s="204"/>
      <c r="E49" s="188"/>
      <c r="F49" s="188"/>
      <c r="G49" s="189"/>
      <c r="I49" s="205"/>
      <c r="J49" s="188"/>
      <c r="K49" s="189"/>
      <c r="L49" s="201"/>
      <c r="M49" s="205"/>
      <c r="N49" s="189"/>
      <c r="O49" s="201"/>
      <c r="P49" s="205"/>
      <c r="Q49" s="189"/>
      <c r="R49" s="205"/>
      <c r="S49" s="188"/>
      <c r="T49" s="189"/>
      <c r="U49" s="201"/>
      <c r="V49" s="201"/>
      <c r="W49" s="201"/>
      <c r="X49" s="201"/>
      <c r="Y49" s="201"/>
      <c r="Z49" s="201"/>
      <c r="AA49" s="201"/>
      <c r="AB49" s="201"/>
    </row>
    <row r="50" spans="1:28" ht="14.25">
      <c r="A50" s="190"/>
      <c r="B50" s="203"/>
      <c r="C50" s="194"/>
      <c r="D50" s="204"/>
      <c r="E50" s="188"/>
      <c r="F50" s="188"/>
      <c r="G50" s="189"/>
      <c r="I50" s="205"/>
      <c r="J50" s="188"/>
      <c r="K50" s="189"/>
      <c r="L50" s="201"/>
      <c r="M50" s="205"/>
      <c r="N50" s="189"/>
      <c r="O50" s="201"/>
      <c r="P50" s="205"/>
      <c r="Q50" s="189"/>
      <c r="R50" s="205"/>
      <c r="S50" s="188"/>
      <c r="T50" s="189"/>
      <c r="U50" s="201"/>
      <c r="V50" s="201"/>
      <c r="W50" s="201"/>
      <c r="X50" s="201"/>
      <c r="Y50" s="201"/>
      <c r="Z50" s="201"/>
      <c r="AA50" s="201"/>
      <c r="AB50" s="201"/>
    </row>
    <row r="51" spans="1:28" ht="25.5" customHeight="1">
      <c r="A51" s="314" t="s">
        <v>345</v>
      </c>
      <c r="B51" s="351" t="s">
        <v>459</v>
      </c>
      <c r="C51" s="352"/>
      <c r="D51" s="197" t="s">
        <v>345</v>
      </c>
      <c r="E51" s="320" t="s">
        <v>671</v>
      </c>
      <c r="F51" s="321"/>
      <c r="G51" s="200" t="s">
        <v>672</v>
      </c>
      <c r="I51" s="357">
        <v>197816.7</v>
      </c>
      <c r="J51" s="358"/>
      <c r="K51" s="359"/>
      <c r="L51" s="147">
        <v>0</v>
      </c>
      <c r="M51" s="357">
        <v>0</v>
      </c>
      <c r="N51" s="359"/>
      <c r="O51" s="147">
        <v>0</v>
      </c>
      <c r="P51" s="357">
        <v>46078.61</v>
      </c>
      <c r="Q51" s="359"/>
      <c r="R51" s="357">
        <v>0</v>
      </c>
      <c r="S51" s="358"/>
      <c r="T51" s="359"/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243895.31</v>
      </c>
    </row>
    <row r="52" spans="1:28" ht="25.5" customHeight="1">
      <c r="A52" s="315"/>
      <c r="B52" s="353"/>
      <c r="C52" s="354"/>
      <c r="D52" s="197" t="s">
        <v>345</v>
      </c>
      <c r="E52" s="320" t="s">
        <v>673</v>
      </c>
      <c r="F52" s="321"/>
      <c r="G52" s="200" t="s">
        <v>674</v>
      </c>
      <c r="I52" s="357">
        <v>3580</v>
      </c>
      <c r="J52" s="358"/>
      <c r="K52" s="359"/>
      <c r="L52" s="147">
        <v>0</v>
      </c>
      <c r="M52" s="357">
        <v>0</v>
      </c>
      <c r="N52" s="359"/>
      <c r="O52" s="147">
        <v>0</v>
      </c>
      <c r="P52" s="357">
        <v>4550</v>
      </c>
      <c r="Q52" s="359"/>
      <c r="R52" s="357">
        <v>0</v>
      </c>
      <c r="S52" s="358"/>
      <c r="T52" s="359"/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8130</v>
      </c>
    </row>
    <row r="53" spans="1:28" ht="25.5" customHeight="1">
      <c r="A53" s="315"/>
      <c r="B53" s="353"/>
      <c r="C53" s="354"/>
      <c r="D53" s="197" t="s">
        <v>345</v>
      </c>
      <c r="E53" s="320" t="s">
        <v>675</v>
      </c>
      <c r="F53" s="321"/>
      <c r="G53" s="200" t="s">
        <v>676</v>
      </c>
      <c r="I53" s="357">
        <v>16952.64</v>
      </c>
      <c r="J53" s="358"/>
      <c r="K53" s="359"/>
      <c r="L53" s="147">
        <v>0</v>
      </c>
      <c r="M53" s="357">
        <v>0</v>
      </c>
      <c r="N53" s="359"/>
      <c r="O53" s="147">
        <v>0</v>
      </c>
      <c r="P53" s="357">
        <v>8716</v>
      </c>
      <c r="Q53" s="359"/>
      <c r="R53" s="357">
        <v>0</v>
      </c>
      <c r="S53" s="358"/>
      <c r="T53" s="359"/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0</v>
      </c>
      <c r="AA53" s="147">
        <v>0</v>
      </c>
      <c r="AB53" s="147">
        <v>25668.64</v>
      </c>
    </row>
    <row r="54" spans="1:28" ht="25.5" customHeight="1">
      <c r="A54" s="315"/>
      <c r="B54" s="353"/>
      <c r="C54" s="354"/>
      <c r="D54" s="197" t="s">
        <v>345</v>
      </c>
      <c r="E54" s="320" t="s">
        <v>710</v>
      </c>
      <c r="F54" s="321"/>
      <c r="G54" s="200" t="s">
        <v>711</v>
      </c>
      <c r="I54" s="357">
        <v>20000</v>
      </c>
      <c r="J54" s="358"/>
      <c r="K54" s="359"/>
      <c r="L54" s="147">
        <v>0</v>
      </c>
      <c r="M54" s="357">
        <v>0</v>
      </c>
      <c r="N54" s="359"/>
      <c r="O54" s="147">
        <v>0</v>
      </c>
      <c r="P54" s="357">
        <v>0</v>
      </c>
      <c r="Q54" s="359"/>
      <c r="R54" s="357">
        <v>0</v>
      </c>
      <c r="S54" s="358"/>
      <c r="T54" s="359"/>
      <c r="U54" s="147">
        <v>0</v>
      </c>
      <c r="V54" s="147">
        <v>0</v>
      </c>
      <c r="W54" s="147">
        <v>0</v>
      </c>
      <c r="X54" s="147">
        <v>0</v>
      </c>
      <c r="Y54" s="147">
        <v>0</v>
      </c>
      <c r="Z54" s="147">
        <v>0</v>
      </c>
      <c r="AA54" s="147">
        <v>0</v>
      </c>
      <c r="AB54" s="147">
        <v>20000</v>
      </c>
    </row>
    <row r="55" spans="1:28" ht="25.5" customHeight="1">
      <c r="A55" s="315"/>
      <c r="B55" s="353"/>
      <c r="C55" s="354"/>
      <c r="D55" s="197" t="s">
        <v>345</v>
      </c>
      <c r="E55" s="320" t="s">
        <v>677</v>
      </c>
      <c r="F55" s="321"/>
      <c r="G55" s="200" t="s">
        <v>678</v>
      </c>
      <c r="I55" s="357">
        <v>74271</v>
      </c>
      <c r="J55" s="358"/>
      <c r="K55" s="359"/>
      <c r="L55" s="147">
        <v>0</v>
      </c>
      <c r="M55" s="357">
        <v>0</v>
      </c>
      <c r="N55" s="359"/>
      <c r="O55" s="147">
        <v>0</v>
      </c>
      <c r="P55" s="357">
        <v>20538.1</v>
      </c>
      <c r="Q55" s="359"/>
      <c r="R55" s="357">
        <v>0</v>
      </c>
      <c r="S55" s="358"/>
      <c r="T55" s="359"/>
      <c r="U55" s="147">
        <v>0</v>
      </c>
      <c r="V55" s="147">
        <v>0</v>
      </c>
      <c r="W55" s="147">
        <v>0</v>
      </c>
      <c r="X55" s="147">
        <v>0</v>
      </c>
      <c r="Y55" s="147">
        <v>0</v>
      </c>
      <c r="Z55" s="147">
        <v>0</v>
      </c>
      <c r="AA55" s="147">
        <v>0</v>
      </c>
      <c r="AB55" s="147">
        <v>94809.1</v>
      </c>
    </row>
    <row r="56" spans="1:28" ht="14.25" customHeight="1">
      <c r="A56" s="316"/>
      <c r="B56" s="355"/>
      <c r="C56" s="356"/>
      <c r="D56" s="360" t="s">
        <v>691</v>
      </c>
      <c r="E56" s="361"/>
      <c r="F56" s="361"/>
      <c r="G56" s="362"/>
      <c r="I56" s="363">
        <v>312620.34</v>
      </c>
      <c r="J56" s="364"/>
      <c r="K56" s="365"/>
      <c r="L56" s="201">
        <v>0</v>
      </c>
      <c r="M56" s="363">
        <v>0</v>
      </c>
      <c r="N56" s="365"/>
      <c r="O56" s="201">
        <v>0</v>
      </c>
      <c r="P56" s="363">
        <v>79882.71</v>
      </c>
      <c r="Q56" s="365"/>
      <c r="R56" s="363">
        <v>0</v>
      </c>
      <c r="S56" s="364"/>
      <c r="T56" s="365"/>
      <c r="U56" s="201">
        <v>0</v>
      </c>
      <c r="V56" s="201">
        <v>0</v>
      </c>
      <c r="W56" s="201">
        <v>0</v>
      </c>
      <c r="X56" s="201">
        <v>0</v>
      </c>
      <c r="Y56" s="201">
        <v>0</v>
      </c>
      <c r="Z56" s="201">
        <v>0</v>
      </c>
      <c r="AA56" s="201">
        <v>0</v>
      </c>
      <c r="AB56" s="201">
        <v>392503.05</v>
      </c>
    </row>
    <row r="57" spans="1:28" ht="19.5" customHeight="1">
      <c r="A57" s="314" t="s">
        <v>345</v>
      </c>
      <c r="B57" s="351" t="s">
        <v>463</v>
      </c>
      <c r="C57" s="352"/>
      <c r="D57" s="197" t="s">
        <v>345</v>
      </c>
      <c r="E57" s="320" t="s">
        <v>712</v>
      </c>
      <c r="F57" s="321"/>
      <c r="G57" s="200" t="s">
        <v>713</v>
      </c>
      <c r="I57" s="349">
        <v>21900</v>
      </c>
      <c r="J57" s="261"/>
      <c r="K57" s="262"/>
      <c r="L57" s="147">
        <v>0</v>
      </c>
      <c r="M57" s="349">
        <v>0</v>
      </c>
      <c r="N57" s="262"/>
      <c r="O57" s="147">
        <v>0</v>
      </c>
      <c r="P57" s="349">
        <v>0</v>
      </c>
      <c r="Q57" s="262"/>
      <c r="R57" s="349">
        <v>0</v>
      </c>
      <c r="S57" s="261"/>
      <c r="T57" s="262"/>
      <c r="U57" s="147">
        <v>0</v>
      </c>
      <c r="V57" s="147">
        <v>0</v>
      </c>
      <c r="W57" s="147">
        <v>41200</v>
      </c>
      <c r="X57" s="147">
        <v>0</v>
      </c>
      <c r="Y57" s="147">
        <v>0</v>
      </c>
      <c r="Z57" s="147">
        <v>0</v>
      </c>
      <c r="AA57" s="147">
        <v>0</v>
      </c>
      <c r="AB57" s="147">
        <v>63100</v>
      </c>
    </row>
    <row r="58" spans="1:28" ht="25.5" customHeight="1">
      <c r="A58" s="315"/>
      <c r="B58" s="353"/>
      <c r="C58" s="354"/>
      <c r="D58" s="197" t="s">
        <v>345</v>
      </c>
      <c r="E58" s="320" t="s">
        <v>714</v>
      </c>
      <c r="F58" s="321"/>
      <c r="G58" s="200" t="s">
        <v>715</v>
      </c>
      <c r="I58" s="349">
        <v>0</v>
      </c>
      <c r="J58" s="261"/>
      <c r="K58" s="262"/>
      <c r="L58" s="147">
        <v>0</v>
      </c>
      <c r="M58" s="349">
        <v>0</v>
      </c>
      <c r="N58" s="262"/>
      <c r="O58" s="147">
        <v>0</v>
      </c>
      <c r="P58" s="349">
        <v>0</v>
      </c>
      <c r="Q58" s="262"/>
      <c r="R58" s="349">
        <v>13000</v>
      </c>
      <c r="S58" s="261"/>
      <c r="T58" s="262"/>
      <c r="U58" s="147">
        <v>0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13000</v>
      </c>
    </row>
    <row r="59" spans="1:28" ht="25.5">
      <c r="A59" s="315"/>
      <c r="B59" s="353"/>
      <c r="C59" s="354"/>
      <c r="D59" s="197" t="s">
        <v>345</v>
      </c>
      <c r="E59" s="320" t="s">
        <v>716</v>
      </c>
      <c r="F59" s="321"/>
      <c r="G59" s="200" t="s">
        <v>717</v>
      </c>
      <c r="I59" s="349">
        <v>0</v>
      </c>
      <c r="J59" s="261"/>
      <c r="K59" s="262"/>
      <c r="L59" s="147">
        <v>0</v>
      </c>
      <c r="M59" s="349">
        <v>0</v>
      </c>
      <c r="N59" s="262"/>
      <c r="O59" s="147">
        <v>0</v>
      </c>
      <c r="P59" s="349">
        <v>0</v>
      </c>
      <c r="Q59" s="262"/>
      <c r="R59" s="349">
        <v>0</v>
      </c>
      <c r="S59" s="261"/>
      <c r="T59" s="262"/>
      <c r="U59" s="147">
        <v>0</v>
      </c>
      <c r="V59" s="147">
        <v>0</v>
      </c>
      <c r="W59" s="147">
        <v>2000</v>
      </c>
      <c r="X59" s="147">
        <v>0</v>
      </c>
      <c r="Y59" s="147">
        <v>0</v>
      </c>
      <c r="Z59" s="147">
        <v>0</v>
      </c>
      <c r="AA59" s="147">
        <v>0</v>
      </c>
      <c r="AB59" s="147">
        <v>2000</v>
      </c>
    </row>
    <row r="60" spans="1:28" ht="25.5">
      <c r="A60" s="315"/>
      <c r="B60" s="353"/>
      <c r="C60" s="354"/>
      <c r="D60" s="197" t="s">
        <v>345</v>
      </c>
      <c r="E60" s="320" t="s">
        <v>718</v>
      </c>
      <c r="F60" s="321"/>
      <c r="G60" s="200" t="s">
        <v>719</v>
      </c>
      <c r="I60" s="349">
        <v>0</v>
      </c>
      <c r="J60" s="261"/>
      <c r="K60" s="262"/>
      <c r="L60" s="147">
        <v>0</v>
      </c>
      <c r="M60" s="349">
        <v>700</v>
      </c>
      <c r="N60" s="262"/>
      <c r="O60" s="147">
        <v>0</v>
      </c>
      <c r="P60" s="349">
        <v>0</v>
      </c>
      <c r="Q60" s="262"/>
      <c r="R60" s="349">
        <v>300</v>
      </c>
      <c r="S60" s="261"/>
      <c r="T60" s="262"/>
      <c r="U60" s="147">
        <v>0</v>
      </c>
      <c r="V60" s="147">
        <v>0</v>
      </c>
      <c r="W60" s="147">
        <v>0</v>
      </c>
      <c r="X60" s="147">
        <v>0</v>
      </c>
      <c r="Y60" s="147">
        <v>0</v>
      </c>
      <c r="Z60" s="147">
        <v>0</v>
      </c>
      <c r="AA60" s="147">
        <v>0</v>
      </c>
      <c r="AB60" s="147">
        <v>1000</v>
      </c>
    </row>
    <row r="61" spans="1:28" ht="25.5" customHeight="1">
      <c r="A61" s="315"/>
      <c r="B61" s="353"/>
      <c r="C61" s="354"/>
      <c r="D61" s="197" t="s">
        <v>345</v>
      </c>
      <c r="E61" s="320" t="s">
        <v>249</v>
      </c>
      <c r="F61" s="321"/>
      <c r="G61" s="200" t="s">
        <v>720</v>
      </c>
      <c r="I61" s="349">
        <v>2000</v>
      </c>
      <c r="J61" s="261"/>
      <c r="K61" s="262"/>
      <c r="L61" s="147">
        <v>0</v>
      </c>
      <c r="M61" s="349">
        <v>0</v>
      </c>
      <c r="N61" s="262"/>
      <c r="O61" s="147">
        <v>0</v>
      </c>
      <c r="P61" s="349">
        <v>0</v>
      </c>
      <c r="Q61" s="262"/>
      <c r="R61" s="349">
        <v>0</v>
      </c>
      <c r="S61" s="261"/>
      <c r="T61" s="262"/>
      <c r="U61" s="147">
        <v>0</v>
      </c>
      <c r="V61" s="147">
        <v>0</v>
      </c>
      <c r="W61" s="147">
        <v>0</v>
      </c>
      <c r="X61" s="147">
        <v>0</v>
      </c>
      <c r="Y61" s="147">
        <v>0</v>
      </c>
      <c r="Z61" s="147">
        <v>0</v>
      </c>
      <c r="AA61" s="147">
        <v>0</v>
      </c>
      <c r="AB61" s="147">
        <v>2000</v>
      </c>
    </row>
    <row r="62" spans="1:28" ht="14.25" customHeight="1">
      <c r="A62" s="316"/>
      <c r="B62" s="355"/>
      <c r="C62" s="356"/>
      <c r="D62" s="360" t="s">
        <v>691</v>
      </c>
      <c r="E62" s="361"/>
      <c r="F62" s="361"/>
      <c r="G62" s="362"/>
      <c r="I62" s="350">
        <v>23900</v>
      </c>
      <c r="J62" s="261"/>
      <c r="K62" s="262"/>
      <c r="L62" s="201">
        <v>0</v>
      </c>
      <c r="M62" s="350">
        <v>700</v>
      </c>
      <c r="N62" s="262"/>
      <c r="O62" s="201">
        <v>0</v>
      </c>
      <c r="P62" s="350">
        <v>0</v>
      </c>
      <c r="Q62" s="262"/>
      <c r="R62" s="350">
        <v>13300</v>
      </c>
      <c r="S62" s="261"/>
      <c r="T62" s="262"/>
      <c r="U62" s="201">
        <v>0</v>
      </c>
      <c r="V62" s="201">
        <v>0</v>
      </c>
      <c r="W62" s="201">
        <v>43200</v>
      </c>
      <c r="X62" s="201">
        <v>0</v>
      </c>
      <c r="Y62" s="201">
        <v>0</v>
      </c>
      <c r="Z62" s="201">
        <v>0</v>
      </c>
      <c r="AA62" s="201">
        <v>0</v>
      </c>
      <c r="AB62" s="201">
        <v>81100</v>
      </c>
    </row>
    <row r="63" spans="1:28" ht="25.5">
      <c r="A63" s="314" t="s">
        <v>345</v>
      </c>
      <c r="B63" s="351" t="s">
        <v>470</v>
      </c>
      <c r="C63" s="352"/>
      <c r="D63" s="197" t="s">
        <v>345</v>
      </c>
      <c r="E63" s="320" t="s">
        <v>681</v>
      </c>
      <c r="F63" s="321"/>
      <c r="G63" s="200" t="s">
        <v>682</v>
      </c>
      <c r="I63" s="349">
        <v>13000</v>
      </c>
      <c r="J63" s="261"/>
      <c r="K63" s="262"/>
      <c r="L63" s="147">
        <v>0</v>
      </c>
      <c r="M63" s="349">
        <v>0</v>
      </c>
      <c r="N63" s="262"/>
      <c r="O63" s="147">
        <v>0</v>
      </c>
      <c r="P63" s="349">
        <v>893440</v>
      </c>
      <c r="Q63" s="262"/>
      <c r="R63" s="349">
        <v>0</v>
      </c>
      <c r="S63" s="261"/>
      <c r="T63" s="262"/>
      <c r="U63" s="147">
        <v>0</v>
      </c>
      <c r="V63" s="147">
        <v>0</v>
      </c>
      <c r="W63" s="147">
        <v>300000</v>
      </c>
      <c r="X63" s="147">
        <v>0</v>
      </c>
      <c r="Y63" s="147">
        <v>0</v>
      </c>
      <c r="Z63" s="147">
        <v>0</v>
      </c>
      <c r="AA63" s="147">
        <v>0</v>
      </c>
      <c r="AB63" s="147">
        <v>1206440</v>
      </c>
    </row>
    <row r="64" spans="1:28" ht="25.5" customHeight="1">
      <c r="A64" s="315"/>
      <c r="B64" s="353"/>
      <c r="C64" s="354"/>
      <c r="D64" s="197" t="s">
        <v>345</v>
      </c>
      <c r="E64" s="320" t="s">
        <v>721</v>
      </c>
      <c r="F64" s="321"/>
      <c r="G64" s="200" t="s">
        <v>722</v>
      </c>
      <c r="I64" s="349">
        <v>0</v>
      </c>
      <c r="J64" s="261"/>
      <c r="K64" s="262"/>
      <c r="L64" s="147">
        <v>0</v>
      </c>
      <c r="M64" s="349">
        <v>0</v>
      </c>
      <c r="N64" s="262"/>
      <c r="O64" s="147">
        <v>0</v>
      </c>
      <c r="P64" s="349">
        <v>0</v>
      </c>
      <c r="Q64" s="262"/>
      <c r="R64" s="349">
        <v>0</v>
      </c>
      <c r="S64" s="261"/>
      <c r="T64" s="262"/>
      <c r="U64" s="147">
        <v>0</v>
      </c>
      <c r="V64" s="147">
        <v>0</v>
      </c>
      <c r="W64" s="147">
        <v>0</v>
      </c>
      <c r="X64" s="147">
        <v>0</v>
      </c>
      <c r="Y64" s="147">
        <v>20000</v>
      </c>
      <c r="Z64" s="147">
        <v>0</v>
      </c>
      <c r="AA64" s="147">
        <v>0</v>
      </c>
      <c r="AB64" s="147">
        <v>20000</v>
      </c>
    </row>
    <row r="65" spans="1:28" ht="14.25" customHeight="1">
      <c r="A65" s="316"/>
      <c r="B65" s="355"/>
      <c r="C65" s="356"/>
      <c r="D65" s="360" t="s">
        <v>691</v>
      </c>
      <c r="E65" s="361"/>
      <c r="F65" s="361"/>
      <c r="G65" s="362"/>
      <c r="I65" s="350">
        <v>13000</v>
      </c>
      <c r="J65" s="261"/>
      <c r="K65" s="262"/>
      <c r="L65" s="201">
        <v>0</v>
      </c>
      <c r="M65" s="350">
        <v>0</v>
      </c>
      <c r="N65" s="262"/>
      <c r="O65" s="201">
        <v>0</v>
      </c>
      <c r="P65" s="350">
        <v>893440</v>
      </c>
      <c r="Q65" s="262"/>
      <c r="R65" s="350">
        <v>0</v>
      </c>
      <c r="S65" s="261"/>
      <c r="T65" s="262"/>
      <c r="U65" s="201">
        <v>0</v>
      </c>
      <c r="V65" s="201">
        <v>0</v>
      </c>
      <c r="W65" s="201">
        <v>300000</v>
      </c>
      <c r="X65" s="201">
        <v>0</v>
      </c>
      <c r="Y65" s="201">
        <v>20000</v>
      </c>
      <c r="Z65" s="201">
        <v>0</v>
      </c>
      <c r="AA65" s="201">
        <v>0</v>
      </c>
      <c r="AB65" s="201">
        <v>1226440</v>
      </c>
    </row>
    <row r="66" spans="1:28" ht="25.5" customHeight="1">
      <c r="A66" s="314" t="s">
        <v>345</v>
      </c>
      <c r="B66" s="351" t="s">
        <v>466</v>
      </c>
      <c r="C66" s="352"/>
      <c r="D66" s="197" t="s">
        <v>345</v>
      </c>
      <c r="E66" s="320" t="s">
        <v>723</v>
      </c>
      <c r="F66" s="321"/>
      <c r="G66" s="200" t="s">
        <v>724</v>
      </c>
      <c r="I66" s="349">
        <v>0</v>
      </c>
      <c r="J66" s="261"/>
      <c r="K66" s="262"/>
      <c r="L66" s="147">
        <v>0</v>
      </c>
      <c r="M66" s="349">
        <v>0</v>
      </c>
      <c r="N66" s="262"/>
      <c r="O66" s="147">
        <v>0</v>
      </c>
      <c r="P66" s="349">
        <v>0</v>
      </c>
      <c r="Q66" s="262"/>
      <c r="R66" s="349">
        <v>216300</v>
      </c>
      <c r="S66" s="261"/>
      <c r="T66" s="262"/>
      <c r="U66" s="147">
        <v>0</v>
      </c>
      <c r="V66" s="147">
        <v>0</v>
      </c>
      <c r="W66" s="147">
        <v>0</v>
      </c>
      <c r="X66" s="147">
        <v>0</v>
      </c>
      <c r="Y66" s="147">
        <v>0</v>
      </c>
      <c r="Z66" s="147">
        <v>0</v>
      </c>
      <c r="AA66" s="147">
        <v>0</v>
      </c>
      <c r="AB66" s="147">
        <v>216300</v>
      </c>
    </row>
    <row r="67" spans="1:28" ht="14.25" customHeight="1">
      <c r="A67" s="315"/>
      <c r="B67" s="353"/>
      <c r="C67" s="354"/>
      <c r="D67" s="197" t="s">
        <v>345</v>
      </c>
      <c r="E67" s="320" t="s">
        <v>692</v>
      </c>
      <c r="F67" s="321"/>
      <c r="G67" s="200" t="s">
        <v>693</v>
      </c>
      <c r="I67" s="349">
        <v>0</v>
      </c>
      <c r="J67" s="261"/>
      <c r="K67" s="262"/>
      <c r="L67" s="147">
        <v>0</v>
      </c>
      <c r="M67" s="349">
        <v>0</v>
      </c>
      <c r="N67" s="262"/>
      <c r="O67" s="147">
        <v>0</v>
      </c>
      <c r="P67" s="349">
        <v>0</v>
      </c>
      <c r="Q67" s="262"/>
      <c r="R67" s="349">
        <v>0</v>
      </c>
      <c r="S67" s="261"/>
      <c r="T67" s="262"/>
      <c r="U67" s="147">
        <v>0</v>
      </c>
      <c r="V67" s="147">
        <v>0</v>
      </c>
      <c r="W67" s="147">
        <v>0</v>
      </c>
      <c r="X67" s="147">
        <v>0</v>
      </c>
      <c r="Y67" s="147">
        <v>0</v>
      </c>
      <c r="Z67" s="147">
        <v>1379000</v>
      </c>
      <c r="AA67" s="147">
        <v>0</v>
      </c>
      <c r="AB67" s="147">
        <v>1379000</v>
      </c>
    </row>
    <row r="68" spans="1:28" ht="25.5">
      <c r="A68" s="315"/>
      <c r="B68" s="353"/>
      <c r="C68" s="354"/>
      <c r="D68" s="197" t="s">
        <v>345</v>
      </c>
      <c r="E68" s="320" t="s">
        <v>725</v>
      </c>
      <c r="F68" s="321"/>
      <c r="G68" s="200" t="s">
        <v>726</v>
      </c>
      <c r="I68" s="349">
        <v>0</v>
      </c>
      <c r="J68" s="261"/>
      <c r="K68" s="262"/>
      <c r="L68" s="147">
        <v>0</v>
      </c>
      <c r="M68" s="349">
        <v>0</v>
      </c>
      <c r="N68" s="262"/>
      <c r="O68" s="147">
        <v>0</v>
      </c>
      <c r="P68" s="349">
        <v>0</v>
      </c>
      <c r="Q68" s="262"/>
      <c r="R68" s="349">
        <v>0</v>
      </c>
      <c r="S68" s="261"/>
      <c r="T68" s="262"/>
      <c r="U68" s="147">
        <v>0</v>
      </c>
      <c r="V68" s="147">
        <v>0</v>
      </c>
      <c r="W68" s="147">
        <v>0</v>
      </c>
      <c r="X68" s="147">
        <v>0</v>
      </c>
      <c r="Y68" s="147">
        <v>0</v>
      </c>
      <c r="Z68" s="147">
        <v>2123000</v>
      </c>
      <c r="AA68" s="147">
        <v>0</v>
      </c>
      <c r="AB68" s="147">
        <v>2123000</v>
      </c>
    </row>
    <row r="69" spans="1:28" ht="14.25" customHeight="1">
      <c r="A69" s="316"/>
      <c r="B69" s="355"/>
      <c r="C69" s="356"/>
      <c r="D69" s="360" t="s">
        <v>691</v>
      </c>
      <c r="E69" s="361"/>
      <c r="F69" s="361"/>
      <c r="G69" s="362"/>
      <c r="I69" s="350">
        <v>0</v>
      </c>
      <c r="J69" s="261"/>
      <c r="K69" s="262"/>
      <c r="L69" s="201">
        <v>0</v>
      </c>
      <c r="M69" s="350">
        <v>0</v>
      </c>
      <c r="N69" s="262"/>
      <c r="O69" s="201">
        <v>0</v>
      </c>
      <c r="P69" s="350">
        <v>0</v>
      </c>
      <c r="Q69" s="262"/>
      <c r="R69" s="350">
        <v>216300</v>
      </c>
      <c r="S69" s="261"/>
      <c r="T69" s="262"/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201">
        <v>3502000</v>
      </c>
      <c r="AA69" s="201">
        <v>0</v>
      </c>
      <c r="AB69" s="201">
        <v>3718300</v>
      </c>
    </row>
    <row r="70" spans="1:28" ht="25.5">
      <c r="A70" s="314" t="s">
        <v>345</v>
      </c>
      <c r="B70" s="317" t="s">
        <v>429</v>
      </c>
      <c r="C70" s="265"/>
      <c r="D70" s="197" t="s">
        <v>345</v>
      </c>
      <c r="E70" s="333" t="s">
        <v>608</v>
      </c>
      <c r="F70" s="334"/>
      <c r="G70" s="200" t="s">
        <v>609</v>
      </c>
      <c r="I70" s="349">
        <v>0</v>
      </c>
      <c r="J70" s="261"/>
      <c r="K70" s="262"/>
      <c r="L70" s="147">
        <v>0</v>
      </c>
      <c r="M70" s="349">
        <v>0</v>
      </c>
      <c r="N70" s="262"/>
      <c r="O70" s="147">
        <v>0</v>
      </c>
      <c r="P70" s="349">
        <v>0</v>
      </c>
      <c r="Q70" s="262"/>
      <c r="R70" s="349">
        <v>0</v>
      </c>
      <c r="S70" s="261"/>
      <c r="T70" s="262"/>
      <c r="U70" s="147">
        <v>0</v>
      </c>
      <c r="V70" s="147">
        <v>0</v>
      </c>
      <c r="W70" s="147">
        <v>0</v>
      </c>
      <c r="X70" s="147">
        <v>0</v>
      </c>
      <c r="Y70" s="147">
        <v>0</v>
      </c>
      <c r="Z70" s="147">
        <v>0</v>
      </c>
      <c r="AA70" s="147">
        <v>70144</v>
      </c>
      <c r="AB70" s="147">
        <v>70144</v>
      </c>
    </row>
    <row r="71" spans="1:28" ht="25.5">
      <c r="A71" s="315"/>
      <c r="B71" s="348"/>
      <c r="C71" s="308"/>
      <c r="D71" s="197" t="s">
        <v>345</v>
      </c>
      <c r="E71" s="333" t="s">
        <v>611</v>
      </c>
      <c r="F71" s="334"/>
      <c r="G71" s="200" t="s">
        <v>612</v>
      </c>
      <c r="I71" s="349">
        <v>0</v>
      </c>
      <c r="J71" s="261"/>
      <c r="K71" s="262"/>
      <c r="L71" s="147">
        <v>0</v>
      </c>
      <c r="M71" s="349">
        <v>0</v>
      </c>
      <c r="N71" s="262"/>
      <c r="O71" s="147">
        <v>0</v>
      </c>
      <c r="P71" s="349">
        <v>0</v>
      </c>
      <c r="Q71" s="262"/>
      <c r="R71" s="349">
        <v>0</v>
      </c>
      <c r="S71" s="261"/>
      <c r="T71" s="262"/>
      <c r="U71" s="147">
        <v>0</v>
      </c>
      <c r="V71" s="147">
        <v>0</v>
      </c>
      <c r="W71" s="147">
        <v>0</v>
      </c>
      <c r="X71" s="147">
        <v>0</v>
      </c>
      <c r="Y71" s="147">
        <v>0</v>
      </c>
      <c r="Z71" s="147">
        <v>0</v>
      </c>
      <c r="AA71" s="147">
        <v>5763200</v>
      </c>
      <c r="AB71" s="147">
        <v>5763200</v>
      </c>
    </row>
    <row r="72" spans="1:28" ht="25.5">
      <c r="A72" s="315"/>
      <c r="B72" s="348"/>
      <c r="C72" s="308"/>
      <c r="D72" s="197" t="s">
        <v>345</v>
      </c>
      <c r="E72" s="333" t="s">
        <v>613</v>
      </c>
      <c r="F72" s="334"/>
      <c r="G72" s="200" t="s">
        <v>614</v>
      </c>
      <c r="I72" s="349">
        <v>0</v>
      </c>
      <c r="J72" s="261"/>
      <c r="K72" s="262"/>
      <c r="L72" s="147">
        <v>0</v>
      </c>
      <c r="M72" s="349">
        <v>0</v>
      </c>
      <c r="N72" s="262"/>
      <c r="O72" s="147">
        <v>0</v>
      </c>
      <c r="P72" s="349">
        <v>0</v>
      </c>
      <c r="Q72" s="262"/>
      <c r="R72" s="349">
        <v>0</v>
      </c>
      <c r="S72" s="261"/>
      <c r="T72" s="262"/>
      <c r="U72" s="147">
        <v>0</v>
      </c>
      <c r="V72" s="147">
        <v>0</v>
      </c>
      <c r="W72" s="147">
        <v>0</v>
      </c>
      <c r="X72" s="147">
        <v>0</v>
      </c>
      <c r="Y72" s="147">
        <v>0</v>
      </c>
      <c r="Z72" s="147">
        <v>0</v>
      </c>
      <c r="AA72" s="147">
        <v>1890400</v>
      </c>
      <c r="AB72" s="147">
        <v>1890400</v>
      </c>
    </row>
    <row r="73" spans="1:28" ht="25.5">
      <c r="A73" s="315"/>
      <c r="B73" s="348"/>
      <c r="C73" s="308"/>
      <c r="D73" s="197" t="s">
        <v>345</v>
      </c>
      <c r="E73" s="333" t="s">
        <v>615</v>
      </c>
      <c r="F73" s="334"/>
      <c r="G73" s="200" t="s">
        <v>616</v>
      </c>
      <c r="I73" s="349">
        <v>0</v>
      </c>
      <c r="J73" s="261"/>
      <c r="K73" s="262"/>
      <c r="L73" s="147">
        <v>0</v>
      </c>
      <c r="M73" s="349">
        <v>0</v>
      </c>
      <c r="N73" s="262"/>
      <c r="O73" s="147">
        <v>0</v>
      </c>
      <c r="P73" s="349">
        <v>0</v>
      </c>
      <c r="Q73" s="262"/>
      <c r="R73" s="349">
        <v>0</v>
      </c>
      <c r="S73" s="261"/>
      <c r="T73" s="262"/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0</v>
      </c>
      <c r="AA73" s="147">
        <v>18000</v>
      </c>
      <c r="AB73" s="147">
        <v>18000</v>
      </c>
    </row>
    <row r="74" spans="1:28" ht="25.5">
      <c r="A74" s="315"/>
      <c r="B74" s="348"/>
      <c r="C74" s="308"/>
      <c r="D74" s="197" t="s">
        <v>345</v>
      </c>
      <c r="E74" s="333" t="s">
        <v>617</v>
      </c>
      <c r="F74" s="334"/>
      <c r="G74" s="200" t="s">
        <v>618</v>
      </c>
      <c r="I74" s="349">
        <v>0</v>
      </c>
      <c r="J74" s="261"/>
      <c r="K74" s="262"/>
      <c r="L74" s="147">
        <v>0</v>
      </c>
      <c r="M74" s="349">
        <v>0</v>
      </c>
      <c r="N74" s="262"/>
      <c r="O74" s="147">
        <v>0</v>
      </c>
      <c r="P74" s="349">
        <v>0</v>
      </c>
      <c r="Q74" s="262"/>
      <c r="R74" s="349">
        <v>0</v>
      </c>
      <c r="S74" s="261"/>
      <c r="T74" s="262"/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154546</v>
      </c>
      <c r="AB74" s="147">
        <v>154546</v>
      </c>
    </row>
    <row r="75" spans="1:28" ht="25.5">
      <c r="A75" s="315"/>
      <c r="B75" s="348"/>
      <c r="C75" s="308"/>
      <c r="D75" s="197" t="s">
        <v>345</v>
      </c>
      <c r="E75" s="333" t="s">
        <v>619</v>
      </c>
      <c r="F75" s="334"/>
      <c r="G75" s="200" t="s">
        <v>620</v>
      </c>
      <c r="I75" s="349">
        <v>0</v>
      </c>
      <c r="J75" s="261"/>
      <c r="K75" s="262"/>
      <c r="L75" s="147">
        <v>0</v>
      </c>
      <c r="M75" s="349">
        <v>0</v>
      </c>
      <c r="N75" s="262"/>
      <c r="O75" s="147">
        <v>0</v>
      </c>
      <c r="P75" s="349">
        <v>0</v>
      </c>
      <c r="Q75" s="262"/>
      <c r="R75" s="349">
        <v>0</v>
      </c>
      <c r="S75" s="261"/>
      <c r="T75" s="262"/>
      <c r="U75" s="147">
        <v>0</v>
      </c>
      <c r="V75" s="147">
        <v>0</v>
      </c>
      <c r="W75" s="147">
        <v>0</v>
      </c>
      <c r="X75" s="147">
        <v>0</v>
      </c>
      <c r="Y75" s="147">
        <v>0</v>
      </c>
      <c r="Z75" s="147">
        <v>0</v>
      </c>
      <c r="AA75" s="147">
        <v>20000</v>
      </c>
      <c r="AB75" s="147">
        <v>20000</v>
      </c>
    </row>
    <row r="76" spans="1:28" ht="25.5" customHeight="1">
      <c r="A76" s="315"/>
      <c r="B76" s="348"/>
      <c r="C76" s="308"/>
      <c r="D76" s="197" t="s">
        <v>345</v>
      </c>
      <c r="E76" s="333" t="s">
        <v>621</v>
      </c>
      <c r="F76" s="334"/>
      <c r="G76" s="200" t="s">
        <v>622</v>
      </c>
      <c r="I76" s="349">
        <v>0</v>
      </c>
      <c r="J76" s="261"/>
      <c r="K76" s="262"/>
      <c r="L76" s="147">
        <v>0</v>
      </c>
      <c r="M76" s="349">
        <v>0</v>
      </c>
      <c r="N76" s="262"/>
      <c r="O76" s="147">
        <v>0</v>
      </c>
      <c r="P76" s="349">
        <v>0</v>
      </c>
      <c r="Q76" s="262"/>
      <c r="R76" s="349">
        <v>0</v>
      </c>
      <c r="S76" s="261"/>
      <c r="T76" s="262"/>
      <c r="U76" s="147">
        <v>0</v>
      </c>
      <c r="V76" s="147">
        <v>0</v>
      </c>
      <c r="W76" s="147">
        <v>0</v>
      </c>
      <c r="X76" s="147">
        <v>0</v>
      </c>
      <c r="Y76" s="147">
        <v>0</v>
      </c>
      <c r="Z76" s="147">
        <v>0</v>
      </c>
      <c r="AA76" s="147">
        <v>4</v>
      </c>
      <c r="AB76" s="147">
        <v>4</v>
      </c>
    </row>
    <row r="77" spans="1:28" ht="14.25">
      <c r="A77" s="316"/>
      <c r="B77" s="332"/>
      <c r="C77" s="268"/>
      <c r="D77" s="328" t="s">
        <v>691</v>
      </c>
      <c r="E77" s="261"/>
      <c r="F77" s="261"/>
      <c r="G77" s="262"/>
      <c r="I77" s="350">
        <v>0</v>
      </c>
      <c r="J77" s="261"/>
      <c r="K77" s="262"/>
      <c r="L77" s="201">
        <v>0</v>
      </c>
      <c r="M77" s="350">
        <v>0</v>
      </c>
      <c r="N77" s="262"/>
      <c r="O77" s="201">
        <v>0</v>
      </c>
      <c r="P77" s="350">
        <v>0</v>
      </c>
      <c r="Q77" s="262"/>
      <c r="R77" s="350">
        <v>0</v>
      </c>
      <c r="S77" s="261"/>
      <c r="T77" s="262"/>
      <c r="U77" s="201">
        <v>0</v>
      </c>
      <c r="V77" s="201">
        <v>0</v>
      </c>
      <c r="W77" s="201">
        <v>0</v>
      </c>
      <c r="X77" s="201">
        <v>0</v>
      </c>
      <c r="Y77" s="201">
        <v>0</v>
      </c>
      <c r="Z77" s="201">
        <v>0</v>
      </c>
      <c r="AA77" s="201">
        <v>7916294</v>
      </c>
      <c r="AB77" s="201">
        <v>7916294</v>
      </c>
    </row>
    <row r="78" spans="1:28" ht="14.25">
      <c r="A78" s="366" t="s">
        <v>683</v>
      </c>
      <c r="B78" s="261"/>
      <c r="C78" s="261"/>
      <c r="D78" s="261"/>
      <c r="E78" s="261"/>
      <c r="F78" s="261"/>
      <c r="G78" s="262"/>
      <c r="I78" s="367">
        <v>6578689.34</v>
      </c>
      <c r="J78" s="261"/>
      <c r="K78" s="262"/>
      <c r="L78" s="202">
        <v>2000</v>
      </c>
      <c r="M78" s="367">
        <v>1982250</v>
      </c>
      <c r="N78" s="262"/>
      <c r="O78" s="202">
        <v>316100</v>
      </c>
      <c r="P78" s="367">
        <v>2163601.71</v>
      </c>
      <c r="Q78" s="262"/>
      <c r="R78" s="367">
        <v>981194.98</v>
      </c>
      <c r="S78" s="261"/>
      <c r="T78" s="262"/>
      <c r="U78" s="202">
        <v>281000</v>
      </c>
      <c r="V78" s="202">
        <v>110000</v>
      </c>
      <c r="W78" s="202">
        <v>1903375</v>
      </c>
      <c r="X78" s="202">
        <v>150000</v>
      </c>
      <c r="Y78" s="202">
        <v>242098</v>
      </c>
      <c r="Z78" s="202">
        <v>3502000</v>
      </c>
      <c r="AA78" s="202">
        <v>7916294</v>
      </c>
      <c r="AB78" s="202">
        <v>26128603.03</v>
      </c>
    </row>
    <row r="79" ht="409.5" customHeight="1" hidden="1"/>
    <row r="111" spans="9:16" ht="25.5" customHeight="1">
      <c r="I111" s="292" t="s">
        <v>577</v>
      </c>
      <c r="J111" s="296"/>
      <c r="K111" s="296"/>
      <c r="L111" s="296"/>
      <c r="M111" s="293"/>
      <c r="N111" s="292" t="s">
        <v>578</v>
      </c>
      <c r="O111" s="293"/>
      <c r="P111" s="195" t="s">
        <v>579</v>
      </c>
    </row>
    <row r="112" spans="9:16" ht="14.25" customHeight="1">
      <c r="I112" s="299" t="s">
        <v>584</v>
      </c>
      <c r="J112" s="302"/>
      <c r="K112" s="302"/>
      <c r="L112" s="302"/>
      <c r="M112" s="300"/>
      <c r="N112" s="299" t="s">
        <v>585</v>
      </c>
      <c r="O112" s="300"/>
      <c r="P112" s="299" t="s">
        <v>586</v>
      </c>
    </row>
    <row r="113" spans="9:16" ht="14.25">
      <c r="I113" s="301"/>
      <c r="J113" s="267"/>
      <c r="K113" s="267"/>
      <c r="L113" s="267"/>
      <c r="M113" s="268"/>
      <c r="N113" s="301"/>
      <c r="O113" s="268"/>
      <c r="P113" s="298"/>
    </row>
    <row r="114" spans="9:16" ht="14.25" customHeight="1">
      <c r="I114" s="303" t="s">
        <v>593</v>
      </c>
      <c r="J114" s="265"/>
      <c r="K114" s="303" t="s">
        <v>594</v>
      </c>
      <c r="L114" s="264"/>
      <c r="M114" s="265"/>
      <c r="N114" s="303" t="s">
        <v>595</v>
      </c>
      <c r="O114" s="303" t="s">
        <v>697</v>
      </c>
      <c r="P114" s="303" t="s">
        <v>596</v>
      </c>
    </row>
    <row r="115" spans="9:16" ht="14.25">
      <c r="I115" s="307"/>
      <c r="J115" s="308"/>
      <c r="K115" s="307"/>
      <c r="L115" s="257"/>
      <c r="M115" s="308"/>
      <c r="N115" s="297"/>
      <c r="O115" s="297"/>
      <c r="P115" s="297"/>
    </row>
    <row r="116" spans="9:16" ht="14.25">
      <c r="I116" s="309"/>
      <c r="J116" s="310"/>
      <c r="K116" s="309"/>
      <c r="L116" s="311"/>
      <c r="M116" s="310"/>
      <c r="N116" s="304"/>
      <c r="O116" s="304"/>
      <c r="P116" s="304"/>
    </row>
    <row r="117" spans="9:16" ht="63.75">
      <c r="I117" s="368" t="s">
        <v>602</v>
      </c>
      <c r="J117" s="369"/>
      <c r="K117" s="313" t="s">
        <v>603</v>
      </c>
      <c r="L117" s="338"/>
      <c r="M117" s="336"/>
      <c r="N117" s="191" t="s">
        <v>604</v>
      </c>
      <c r="O117" s="191" t="s">
        <v>700</v>
      </c>
      <c r="P117" s="191" t="s">
        <v>605</v>
      </c>
    </row>
    <row r="119" spans="9:16" ht="38.25">
      <c r="I119" s="357">
        <v>0</v>
      </c>
      <c r="J119" s="359"/>
      <c r="K119" s="349">
        <v>0</v>
      </c>
      <c r="L119" s="261"/>
      <c r="M119" s="262"/>
      <c r="N119" s="147">
        <v>0</v>
      </c>
      <c r="O119" s="147">
        <v>0</v>
      </c>
      <c r="P119" s="147">
        <v>0</v>
      </c>
    </row>
    <row r="120" spans="9:16" ht="38.25">
      <c r="I120" s="357">
        <v>0</v>
      </c>
      <c r="J120" s="359"/>
      <c r="K120" s="349">
        <v>0</v>
      </c>
      <c r="L120" s="261"/>
      <c r="M120" s="262"/>
      <c r="N120" s="147">
        <v>0</v>
      </c>
      <c r="O120" s="147">
        <v>0</v>
      </c>
      <c r="P120" s="147">
        <v>0</v>
      </c>
    </row>
    <row r="121" spans="9:16" ht="38.25">
      <c r="I121" s="357">
        <v>0</v>
      </c>
      <c r="J121" s="359"/>
      <c r="K121" s="349">
        <v>0</v>
      </c>
      <c r="L121" s="261"/>
      <c r="M121" s="262"/>
      <c r="N121" s="147">
        <v>0</v>
      </c>
      <c r="O121" s="147">
        <v>0</v>
      </c>
      <c r="P121" s="147">
        <v>0</v>
      </c>
    </row>
    <row r="122" spans="9:16" ht="38.25">
      <c r="I122" s="357">
        <v>0</v>
      </c>
      <c r="J122" s="359"/>
      <c r="K122" s="349">
        <v>0</v>
      </c>
      <c r="L122" s="261"/>
      <c r="M122" s="262"/>
      <c r="N122" s="147">
        <v>0</v>
      </c>
      <c r="O122" s="147">
        <v>0</v>
      </c>
      <c r="P122" s="147">
        <v>0</v>
      </c>
    </row>
    <row r="123" spans="9:16" ht="38.25">
      <c r="I123" s="357">
        <v>0</v>
      </c>
      <c r="J123" s="359"/>
      <c r="K123" s="349">
        <v>0</v>
      </c>
      <c r="L123" s="261"/>
      <c r="M123" s="262"/>
      <c r="N123" s="147">
        <v>0</v>
      </c>
      <c r="O123" s="147">
        <v>0</v>
      </c>
      <c r="P123" s="147">
        <v>0</v>
      </c>
    </row>
    <row r="124" spans="9:16" ht="38.25">
      <c r="I124" s="357">
        <v>0</v>
      </c>
      <c r="J124" s="359"/>
      <c r="K124" s="349">
        <v>0</v>
      </c>
      <c r="L124" s="261"/>
      <c r="M124" s="262"/>
      <c r="N124" s="147">
        <v>0</v>
      </c>
      <c r="O124" s="147">
        <v>0</v>
      </c>
      <c r="P124" s="147">
        <v>0</v>
      </c>
    </row>
    <row r="125" spans="9:16" ht="51">
      <c r="I125" s="363">
        <v>0</v>
      </c>
      <c r="J125" s="365"/>
      <c r="K125" s="350">
        <v>0</v>
      </c>
      <c r="L125" s="261"/>
      <c r="M125" s="262"/>
      <c r="N125" s="201">
        <v>0</v>
      </c>
      <c r="O125" s="201">
        <v>0</v>
      </c>
      <c r="P125" s="201">
        <v>0</v>
      </c>
    </row>
    <row r="126" spans="9:16" ht="102">
      <c r="I126" s="357">
        <v>612470</v>
      </c>
      <c r="J126" s="359"/>
      <c r="K126" s="349">
        <v>0</v>
      </c>
      <c r="L126" s="261"/>
      <c r="M126" s="262"/>
      <c r="N126" s="147">
        <v>140000</v>
      </c>
      <c r="O126" s="147">
        <v>0</v>
      </c>
      <c r="P126" s="147">
        <v>578890</v>
      </c>
    </row>
    <row r="127" spans="9:16" ht="38.25">
      <c r="I127" s="357">
        <v>0</v>
      </c>
      <c r="J127" s="359"/>
      <c r="K127" s="349">
        <v>0</v>
      </c>
      <c r="L127" s="261"/>
      <c r="M127" s="262"/>
      <c r="N127" s="147">
        <v>0</v>
      </c>
      <c r="O127" s="147">
        <v>0</v>
      </c>
      <c r="P127" s="147">
        <v>7555</v>
      </c>
    </row>
    <row r="128" spans="9:16" ht="89.25">
      <c r="I128" s="357">
        <v>31500</v>
      </c>
      <c r="J128" s="359"/>
      <c r="K128" s="349">
        <v>0</v>
      </c>
      <c r="L128" s="261"/>
      <c r="M128" s="262"/>
      <c r="N128" s="147">
        <v>42000</v>
      </c>
      <c r="O128" s="147">
        <v>0</v>
      </c>
      <c r="P128" s="147">
        <v>31500</v>
      </c>
    </row>
    <row r="129" spans="9:16" ht="38.25">
      <c r="I129" s="357">
        <v>0</v>
      </c>
      <c r="J129" s="359"/>
      <c r="K129" s="349">
        <v>0</v>
      </c>
      <c r="L129" s="261"/>
      <c r="M129" s="262"/>
      <c r="N129" s="147">
        <v>0</v>
      </c>
      <c r="O129" s="147">
        <v>0</v>
      </c>
      <c r="P129" s="147">
        <v>0</v>
      </c>
    </row>
    <row r="130" spans="9:16" ht="114.75" customHeight="1">
      <c r="I130" s="357">
        <v>279000</v>
      </c>
      <c r="J130" s="359"/>
      <c r="K130" s="349">
        <v>0</v>
      </c>
      <c r="L130" s="261"/>
      <c r="M130" s="262"/>
      <c r="N130" s="147">
        <v>81000</v>
      </c>
      <c r="O130" s="147">
        <v>0</v>
      </c>
      <c r="P130" s="147">
        <v>175530</v>
      </c>
    </row>
    <row r="131" spans="9:16" ht="102" customHeight="1">
      <c r="I131" s="357">
        <v>27000</v>
      </c>
      <c r="J131" s="359"/>
      <c r="K131" s="349">
        <v>0</v>
      </c>
      <c r="L131" s="261"/>
      <c r="M131" s="262"/>
      <c r="N131" s="147">
        <v>9000</v>
      </c>
      <c r="O131" s="147">
        <v>0</v>
      </c>
      <c r="P131" s="147">
        <v>27000</v>
      </c>
    </row>
    <row r="132" spans="9:16" ht="127.5">
      <c r="I132" s="363">
        <v>949970</v>
      </c>
      <c r="J132" s="365"/>
      <c r="K132" s="350">
        <v>0</v>
      </c>
      <c r="L132" s="261"/>
      <c r="M132" s="262"/>
      <c r="N132" s="201">
        <v>272000</v>
      </c>
      <c r="O132" s="201">
        <v>0</v>
      </c>
      <c r="P132" s="201">
        <v>820475</v>
      </c>
    </row>
    <row r="133" spans="9:16" ht="102" customHeight="1">
      <c r="I133" s="357">
        <v>85750</v>
      </c>
      <c r="J133" s="359"/>
      <c r="K133" s="349">
        <v>0</v>
      </c>
      <c r="L133" s="261"/>
      <c r="M133" s="262"/>
      <c r="N133" s="147">
        <v>9000</v>
      </c>
      <c r="O133" s="147">
        <v>0</v>
      </c>
      <c r="P133" s="147">
        <v>323200</v>
      </c>
    </row>
    <row r="134" spans="9:16" ht="51" customHeight="1">
      <c r="I134" s="357">
        <v>5000</v>
      </c>
      <c r="J134" s="359"/>
      <c r="K134" s="349">
        <v>0</v>
      </c>
      <c r="L134" s="261"/>
      <c r="M134" s="262"/>
      <c r="N134" s="147">
        <v>0</v>
      </c>
      <c r="O134" s="147">
        <v>0</v>
      </c>
      <c r="P134" s="147">
        <v>5000</v>
      </c>
    </row>
    <row r="135" spans="9:16" ht="51" customHeight="1">
      <c r="I135" s="357">
        <v>27000</v>
      </c>
      <c r="J135" s="359"/>
      <c r="K135" s="349">
        <v>0</v>
      </c>
      <c r="L135" s="261"/>
      <c r="M135" s="262"/>
      <c r="N135" s="147">
        <v>0</v>
      </c>
      <c r="O135" s="147">
        <v>0</v>
      </c>
      <c r="P135" s="147">
        <v>61500</v>
      </c>
    </row>
    <row r="136" spans="9:16" ht="38.25">
      <c r="I136" s="357">
        <v>0</v>
      </c>
      <c r="J136" s="359"/>
      <c r="K136" s="349">
        <v>4800</v>
      </c>
      <c r="L136" s="261"/>
      <c r="M136" s="262"/>
      <c r="N136" s="147">
        <v>0</v>
      </c>
      <c r="O136" s="147">
        <v>0</v>
      </c>
      <c r="P136" s="147">
        <v>0</v>
      </c>
    </row>
    <row r="137" spans="9:16" ht="102" customHeight="1">
      <c r="I137" s="363">
        <v>117750</v>
      </c>
      <c r="J137" s="365"/>
      <c r="K137" s="350">
        <v>4800</v>
      </c>
      <c r="L137" s="261"/>
      <c r="M137" s="262"/>
      <c r="N137" s="201">
        <v>9000</v>
      </c>
      <c r="O137" s="201">
        <v>0</v>
      </c>
      <c r="P137" s="201">
        <v>389700</v>
      </c>
    </row>
    <row r="138" spans="9:16" ht="51" customHeight="1">
      <c r="I138" s="357">
        <v>38000</v>
      </c>
      <c r="J138" s="359"/>
      <c r="K138" s="349">
        <v>0</v>
      </c>
      <c r="L138" s="261"/>
      <c r="M138" s="262"/>
      <c r="N138" s="147">
        <v>0</v>
      </c>
      <c r="O138" s="147">
        <v>0</v>
      </c>
      <c r="P138" s="147">
        <v>100000</v>
      </c>
    </row>
    <row r="139" spans="9:16" ht="38.25">
      <c r="I139" s="357">
        <v>0</v>
      </c>
      <c r="J139" s="359"/>
      <c r="K139" s="349">
        <v>0</v>
      </c>
      <c r="L139" s="261"/>
      <c r="M139" s="262"/>
      <c r="N139" s="147">
        <v>0</v>
      </c>
      <c r="O139" s="147">
        <v>0</v>
      </c>
      <c r="P139" s="147">
        <v>0</v>
      </c>
    </row>
    <row r="140" spans="9:16" ht="51" customHeight="1">
      <c r="I140" s="357">
        <v>46020</v>
      </c>
      <c r="J140" s="359"/>
      <c r="K140" s="349">
        <v>222920</v>
      </c>
      <c r="L140" s="261"/>
      <c r="M140" s="262"/>
      <c r="N140" s="147">
        <v>0</v>
      </c>
      <c r="O140" s="147">
        <v>100000</v>
      </c>
      <c r="P140" s="147">
        <v>40000</v>
      </c>
    </row>
    <row r="141" spans="9:16" ht="51" customHeight="1">
      <c r="I141" s="357">
        <v>13500</v>
      </c>
      <c r="J141" s="359"/>
      <c r="K141" s="349">
        <v>0</v>
      </c>
      <c r="L141" s="261"/>
      <c r="M141" s="262"/>
      <c r="N141" s="147">
        <v>0</v>
      </c>
      <c r="O141" s="147">
        <v>10000</v>
      </c>
      <c r="P141" s="147">
        <v>20000</v>
      </c>
    </row>
    <row r="142" spans="9:16" ht="51" customHeight="1">
      <c r="I142" s="363">
        <v>97520</v>
      </c>
      <c r="J142" s="365"/>
      <c r="K142" s="350">
        <v>222920</v>
      </c>
      <c r="L142" s="261"/>
      <c r="M142" s="262"/>
      <c r="N142" s="201">
        <v>0</v>
      </c>
      <c r="O142" s="201">
        <v>110000</v>
      </c>
      <c r="P142" s="201">
        <v>160000</v>
      </c>
    </row>
    <row r="143" spans="9:16" ht="51" customHeight="1">
      <c r="I143" s="357">
        <v>36</v>
      </c>
      <c r="J143" s="359"/>
      <c r="K143" s="349">
        <v>0</v>
      </c>
      <c r="L143" s="261"/>
      <c r="M143" s="262"/>
      <c r="N143" s="147">
        <v>0</v>
      </c>
      <c r="O143" s="147">
        <v>0</v>
      </c>
      <c r="P143" s="147">
        <v>0</v>
      </c>
    </row>
    <row r="144" spans="9:16" ht="38.25">
      <c r="I144" s="357">
        <v>0</v>
      </c>
      <c r="J144" s="359"/>
      <c r="K144" s="349">
        <v>0</v>
      </c>
      <c r="L144" s="261"/>
      <c r="M144" s="262"/>
      <c r="N144" s="147">
        <v>0</v>
      </c>
      <c r="O144" s="147">
        <v>0</v>
      </c>
      <c r="P144" s="147">
        <v>60000</v>
      </c>
    </row>
    <row r="145" spans="9:16" ht="38.25">
      <c r="I145" s="357">
        <v>3</v>
      </c>
      <c r="J145" s="359"/>
      <c r="K145" s="349">
        <v>0</v>
      </c>
      <c r="L145" s="261"/>
      <c r="M145" s="262"/>
      <c r="N145" s="147">
        <v>0</v>
      </c>
      <c r="O145" s="147">
        <v>0</v>
      </c>
      <c r="P145" s="147">
        <v>0</v>
      </c>
    </row>
    <row r="146" spans="9:16" ht="38.25">
      <c r="I146" s="357">
        <v>0</v>
      </c>
      <c r="J146" s="359"/>
      <c r="K146" s="349">
        <v>523874.98</v>
      </c>
      <c r="L146" s="261"/>
      <c r="M146" s="262"/>
      <c r="N146" s="147">
        <v>0</v>
      </c>
      <c r="O146" s="147">
        <v>0</v>
      </c>
      <c r="P146" s="147">
        <v>0</v>
      </c>
    </row>
    <row r="147" spans="9:16" ht="38.25">
      <c r="I147" s="357">
        <v>0</v>
      </c>
      <c r="J147" s="359"/>
      <c r="K147" s="349">
        <v>0</v>
      </c>
      <c r="L147" s="261"/>
      <c r="M147" s="262"/>
      <c r="N147" s="147">
        <v>0</v>
      </c>
      <c r="O147" s="147">
        <v>0</v>
      </c>
      <c r="P147" s="147">
        <v>100000</v>
      </c>
    </row>
    <row r="148" spans="9:16" ht="38.25">
      <c r="I148" s="357">
        <v>0</v>
      </c>
      <c r="J148" s="359"/>
      <c r="K148" s="349">
        <v>0</v>
      </c>
      <c r="L148" s="261"/>
      <c r="M148" s="262"/>
      <c r="N148" s="147">
        <v>0</v>
      </c>
      <c r="O148" s="147">
        <v>0</v>
      </c>
      <c r="P148" s="147">
        <v>0</v>
      </c>
    </row>
    <row r="149" spans="9:16" ht="38.25">
      <c r="I149" s="357">
        <v>0</v>
      </c>
      <c r="J149" s="359"/>
      <c r="K149" s="349">
        <v>0</v>
      </c>
      <c r="L149" s="261"/>
      <c r="M149" s="262"/>
      <c r="N149" s="147">
        <v>0</v>
      </c>
      <c r="O149" s="147">
        <v>0</v>
      </c>
      <c r="P149" s="147">
        <v>0</v>
      </c>
    </row>
    <row r="150" spans="9:16" ht="51" customHeight="1">
      <c r="I150" s="357">
        <v>25000</v>
      </c>
      <c r="J150" s="359"/>
      <c r="K150" s="349">
        <v>0</v>
      </c>
      <c r="L150" s="261"/>
      <c r="M150" s="262"/>
      <c r="N150" s="147">
        <v>0</v>
      </c>
      <c r="O150" s="147">
        <v>0</v>
      </c>
      <c r="P150" s="147">
        <v>30000</v>
      </c>
    </row>
    <row r="151" spans="9:16" ht="51" customHeight="1">
      <c r="I151" s="363">
        <v>25039</v>
      </c>
      <c r="J151" s="365"/>
      <c r="K151" s="350">
        <v>523874.98</v>
      </c>
      <c r="L151" s="261"/>
      <c r="M151" s="262"/>
      <c r="N151" s="201">
        <v>0</v>
      </c>
      <c r="O151" s="201">
        <v>0</v>
      </c>
      <c r="P151" s="201">
        <v>190000</v>
      </c>
    </row>
    <row r="152" spans="9:16" ht="51" customHeight="1">
      <c r="I152" s="357">
        <v>46078.61</v>
      </c>
      <c r="J152" s="359"/>
      <c r="K152" s="349">
        <v>0</v>
      </c>
      <c r="L152" s="261"/>
      <c r="M152" s="262"/>
      <c r="N152" s="147">
        <v>0</v>
      </c>
      <c r="O152" s="147">
        <v>0</v>
      </c>
      <c r="P152" s="147">
        <v>0</v>
      </c>
    </row>
    <row r="153" spans="9:16" ht="51" customHeight="1">
      <c r="I153" s="357">
        <v>4550</v>
      </c>
      <c r="J153" s="359"/>
      <c r="K153" s="349">
        <v>0</v>
      </c>
      <c r="L153" s="261"/>
      <c r="M153" s="262"/>
      <c r="N153" s="147">
        <v>0</v>
      </c>
      <c r="O153" s="147">
        <v>0</v>
      </c>
      <c r="P153" s="147">
        <v>0</v>
      </c>
    </row>
    <row r="154" spans="9:16" ht="51" customHeight="1">
      <c r="I154" s="357">
        <v>8716</v>
      </c>
      <c r="J154" s="359"/>
      <c r="K154" s="349">
        <v>0</v>
      </c>
      <c r="L154" s="261"/>
      <c r="M154" s="262"/>
      <c r="N154" s="147">
        <v>0</v>
      </c>
      <c r="O154" s="147">
        <v>0</v>
      </c>
      <c r="P154" s="147">
        <v>0</v>
      </c>
    </row>
    <row r="155" spans="9:16" ht="38.25">
      <c r="I155" s="357">
        <v>0</v>
      </c>
      <c r="J155" s="359"/>
      <c r="K155" s="349">
        <v>0</v>
      </c>
      <c r="L155" s="261"/>
      <c r="M155" s="262"/>
      <c r="N155" s="147">
        <v>0</v>
      </c>
      <c r="O155" s="147">
        <v>0</v>
      </c>
      <c r="P155" s="147">
        <v>0</v>
      </c>
    </row>
    <row r="156" spans="9:16" ht="51" customHeight="1">
      <c r="I156" s="357">
        <v>20538.1</v>
      </c>
      <c r="J156" s="359"/>
      <c r="K156" s="349">
        <v>0</v>
      </c>
      <c r="L156" s="261"/>
      <c r="M156" s="262"/>
      <c r="N156" s="147">
        <v>0</v>
      </c>
      <c r="O156" s="147">
        <v>0</v>
      </c>
      <c r="P156" s="147">
        <v>0</v>
      </c>
    </row>
    <row r="157" spans="9:16" ht="51" customHeight="1">
      <c r="I157" s="363">
        <v>79882.71</v>
      </c>
      <c r="J157" s="365"/>
      <c r="K157" s="350">
        <v>0</v>
      </c>
      <c r="L157" s="261"/>
      <c r="M157" s="262"/>
      <c r="N157" s="201">
        <v>0</v>
      </c>
      <c r="O157" s="201">
        <v>0</v>
      </c>
      <c r="P157" s="201">
        <v>0</v>
      </c>
    </row>
    <row r="158" spans="9:16" ht="38.25">
      <c r="I158" s="357">
        <v>0</v>
      </c>
      <c r="J158" s="359"/>
      <c r="K158" s="349">
        <v>0</v>
      </c>
      <c r="L158" s="261"/>
      <c r="M158" s="262"/>
      <c r="N158" s="147">
        <v>0</v>
      </c>
      <c r="O158" s="147">
        <v>0</v>
      </c>
      <c r="P158" s="147">
        <v>41200</v>
      </c>
    </row>
    <row r="159" spans="9:16" ht="38.25">
      <c r="I159" s="357">
        <v>0</v>
      </c>
      <c r="J159" s="359"/>
      <c r="K159" s="349">
        <v>13000</v>
      </c>
      <c r="L159" s="261"/>
      <c r="M159" s="262"/>
      <c r="N159" s="147">
        <v>0</v>
      </c>
      <c r="O159" s="147">
        <v>0</v>
      </c>
      <c r="P159" s="147">
        <v>0</v>
      </c>
    </row>
    <row r="160" spans="9:16" ht="38.25">
      <c r="I160" s="357">
        <v>0</v>
      </c>
      <c r="J160" s="359"/>
      <c r="K160" s="349">
        <v>0</v>
      </c>
      <c r="L160" s="261"/>
      <c r="M160" s="262"/>
      <c r="N160" s="147">
        <v>0</v>
      </c>
      <c r="O160" s="147">
        <v>0</v>
      </c>
      <c r="P160" s="147">
        <v>2000</v>
      </c>
    </row>
    <row r="161" spans="9:16" ht="38.25">
      <c r="I161" s="357">
        <v>0</v>
      </c>
      <c r="J161" s="359"/>
      <c r="K161" s="349">
        <v>300</v>
      </c>
      <c r="L161" s="261"/>
      <c r="M161" s="262"/>
      <c r="N161" s="147">
        <v>0</v>
      </c>
      <c r="O161" s="147">
        <v>0</v>
      </c>
      <c r="P161" s="147">
        <v>0</v>
      </c>
    </row>
    <row r="162" spans="9:16" ht="38.25">
      <c r="I162" s="357">
        <v>0</v>
      </c>
      <c r="J162" s="359"/>
      <c r="K162" s="349">
        <v>0</v>
      </c>
      <c r="L162" s="261"/>
      <c r="M162" s="262"/>
      <c r="N162" s="147">
        <v>0</v>
      </c>
      <c r="O162" s="147">
        <v>0</v>
      </c>
      <c r="P162" s="147">
        <v>0</v>
      </c>
    </row>
    <row r="163" spans="9:16" ht="51">
      <c r="I163" s="363">
        <v>0</v>
      </c>
      <c r="J163" s="365"/>
      <c r="K163" s="350">
        <v>13300</v>
      </c>
      <c r="L163" s="261"/>
      <c r="M163" s="262"/>
      <c r="N163" s="201">
        <v>0</v>
      </c>
      <c r="O163" s="201">
        <v>0</v>
      </c>
      <c r="P163" s="201">
        <v>43200</v>
      </c>
    </row>
    <row r="164" spans="9:16" ht="51" customHeight="1">
      <c r="I164" s="357">
        <v>893440</v>
      </c>
      <c r="J164" s="359"/>
      <c r="K164" s="349">
        <v>0</v>
      </c>
      <c r="L164" s="261"/>
      <c r="M164" s="262"/>
      <c r="N164" s="147">
        <v>0</v>
      </c>
      <c r="O164" s="147">
        <v>0</v>
      </c>
      <c r="P164" s="147">
        <v>300000</v>
      </c>
    </row>
    <row r="165" spans="9:16" ht="38.25">
      <c r="I165" s="357">
        <v>0</v>
      </c>
      <c r="J165" s="359"/>
      <c r="K165" s="349">
        <v>0</v>
      </c>
      <c r="L165" s="261"/>
      <c r="M165" s="262"/>
      <c r="N165" s="147">
        <v>0</v>
      </c>
      <c r="O165" s="147">
        <v>0</v>
      </c>
      <c r="P165" s="147">
        <v>0</v>
      </c>
    </row>
    <row r="166" spans="9:16" ht="51" customHeight="1">
      <c r="I166" s="363">
        <v>893440</v>
      </c>
      <c r="J166" s="365"/>
      <c r="K166" s="350">
        <v>0</v>
      </c>
      <c r="L166" s="261"/>
      <c r="M166" s="262"/>
      <c r="N166" s="201">
        <v>0</v>
      </c>
      <c r="O166" s="201">
        <v>0</v>
      </c>
      <c r="P166" s="201">
        <v>300000</v>
      </c>
    </row>
    <row r="167" spans="9:16" ht="38.25">
      <c r="I167" s="357">
        <v>0</v>
      </c>
      <c r="J167" s="359"/>
      <c r="K167" s="349">
        <v>216300</v>
      </c>
      <c r="L167" s="261"/>
      <c r="M167" s="262"/>
      <c r="N167" s="147">
        <v>0</v>
      </c>
      <c r="O167" s="147">
        <v>0</v>
      </c>
      <c r="P167" s="147">
        <v>0</v>
      </c>
    </row>
    <row r="168" spans="9:16" ht="38.25">
      <c r="I168" s="357">
        <v>0</v>
      </c>
      <c r="J168" s="359"/>
      <c r="K168" s="349">
        <v>0</v>
      </c>
      <c r="L168" s="261"/>
      <c r="M168" s="262"/>
      <c r="N168" s="147">
        <v>0</v>
      </c>
      <c r="O168" s="147">
        <v>0</v>
      </c>
      <c r="P168" s="147">
        <v>0</v>
      </c>
    </row>
    <row r="169" spans="9:16" ht="38.25">
      <c r="I169" s="357">
        <v>0</v>
      </c>
      <c r="J169" s="359"/>
      <c r="K169" s="349">
        <v>0</v>
      </c>
      <c r="L169" s="261"/>
      <c r="M169" s="262"/>
      <c r="N169" s="147">
        <v>0</v>
      </c>
      <c r="O169" s="147">
        <v>0</v>
      </c>
      <c r="P169" s="147">
        <v>0</v>
      </c>
    </row>
    <row r="170" spans="9:16" ht="51">
      <c r="I170" s="363">
        <v>0</v>
      </c>
      <c r="J170" s="365"/>
      <c r="K170" s="350">
        <v>216300</v>
      </c>
      <c r="L170" s="261"/>
      <c r="M170" s="262"/>
      <c r="N170" s="201">
        <v>0</v>
      </c>
      <c r="O170" s="201">
        <v>0</v>
      </c>
      <c r="P170" s="201">
        <v>0</v>
      </c>
    </row>
    <row r="171" spans="9:16" ht="38.25">
      <c r="I171" s="357">
        <v>0</v>
      </c>
      <c r="J171" s="359"/>
      <c r="K171" s="349">
        <v>0</v>
      </c>
      <c r="L171" s="261"/>
      <c r="M171" s="262"/>
      <c r="N171" s="147">
        <v>0</v>
      </c>
      <c r="O171" s="147">
        <v>0</v>
      </c>
      <c r="P171" s="147">
        <v>0</v>
      </c>
    </row>
    <row r="172" spans="9:16" ht="38.25">
      <c r="I172" s="357">
        <v>0</v>
      </c>
      <c r="J172" s="359"/>
      <c r="K172" s="349">
        <v>0</v>
      </c>
      <c r="L172" s="261"/>
      <c r="M172" s="262"/>
      <c r="N172" s="147">
        <v>0</v>
      </c>
      <c r="O172" s="147">
        <v>0</v>
      </c>
      <c r="P172" s="147">
        <v>0</v>
      </c>
    </row>
    <row r="173" spans="9:16" ht="38.25">
      <c r="I173" s="357">
        <v>0</v>
      </c>
      <c r="J173" s="359"/>
      <c r="K173" s="349">
        <v>0</v>
      </c>
      <c r="L173" s="261"/>
      <c r="M173" s="262"/>
      <c r="N173" s="147">
        <v>0</v>
      </c>
      <c r="O173" s="147">
        <v>0</v>
      </c>
      <c r="P173" s="147">
        <v>0</v>
      </c>
    </row>
    <row r="174" spans="9:16" ht="38.25">
      <c r="I174" s="357">
        <v>0</v>
      </c>
      <c r="J174" s="359"/>
      <c r="K174" s="349">
        <v>0</v>
      </c>
      <c r="L174" s="261"/>
      <c r="M174" s="262"/>
      <c r="N174" s="147">
        <v>0</v>
      </c>
      <c r="O174" s="147">
        <v>0</v>
      </c>
      <c r="P174" s="147">
        <v>0</v>
      </c>
    </row>
    <row r="175" spans="9:16" ht="38.25">
      <c r="I175" s="357">
        <v>0</v>
      </c>
      <c r="J175" s="359"/>
      <c r="K175" s="349">
        <v>0</v>
      </c>
      <c r="L175" s="261"/>
      <c r="M175" s="262"/>
      <c r="N175" s="147">
        <v>0</v>
      </c>
      <c r="O175" s="147">
        <v>0</v>
      </c>
      <c r="P175" s="147">
        <v>0</v>
      </c>
    </row>
  </sheetData>
  <sheetProtection/>
  <mergeCells count="486">
    <mergeCell ref="I175:J175"/>
    <mergeCell ref="K175:M175"/>
    <mergeCell ref="I172:J172"/>
    <mergeCell ref="K172:M172"/>
    <mergeCell ref="I173:J173"/>
    <mergeCell ref="K173:M173"/>
    <mergeCell ref="I174:J174"/>
    <mergeCell ref="K174:M174"/>
    <mergeCell ref="I169:J169"/>
    <mergeCell ref="K169:M169"/>
    <mergeCell ref="I170:J170"/>
    <mergeCell ref="K170:M170"/>
    <mergeCell ref="I171:J171"/>
    <mergeCell ref="K171:M171"/>
    <mergeCell ref="I166:J166"/>
    <mergeCell ref="K166:M166"/>
    <mergeCell ref="I167:J167"/>
    <mergeCell ref="K167:M167"/>
    <mergeCell ref="I168:J168"/>
    <mergeCell ref="K168:M168"/>
    <mergeCell ref="I163:J163"/>
    <mergeCell ref="K163:M163"/>
    <mergeCell ref="I164:J164"/>
    <mergeCell ref="K164:M164"/>
    <mergeCell ref="I165:J165"/>
    <mergeCell ref="K165:M165"/>
    <mergeCell ref="I160:J160"/>
    <mergeCell ref="K160:M160"/>
    <mergeCell ref="I161:J161"/>
    <mergeCell ref="K161:M161"/>
    <mergeCell ref="I162:J162"/>
    <mergeCell ref="K162:M162"/>
    <mergeCell ref="I157:J157"/>
    <mergeCell ref="K157:M157"/>
    <mergeCell ref="I158:J158"/>
    <mergeCell ref="K158:M158"/>
    <mergeCell ref="I159:J159"/>
    <mergeCell ref="K159:M159"/>
    <mergeCell ref="I154:J154"/>
    <mergeCell ref="K154:M154"/>
    <mergeCell ref="I155:J155"/>
    <mergeCell ref="K155:M155"/>
    <mergeCell ref="I156:J156"/>
    <mergeCell ref="K156:M156"/>
    <mergeCell ref="I151:J151"/>
    <mergeCell ref="K151:M151"/>
    <mergeCell ref="I152:J152"/>
    <mergeCell ref="K152:M152"/>
    <mergeCell ref="I153:J153"/>
    <mergeCell ref="K153:M153"/>
    <mergeCell ref="I148:J148"/>
    <mergeCell ref="K148:M148"/>
    <mergeCell ref="I149:J149"/>
    <mergeCell ref="K149:M149"/>
    <mergeCell ref="I150:J150"/>
    <mergeCell ref="K150:M150"/>
    <mergeCell ref="I145:J145"/>
    <mergeCell ref="K145:M145"/>
    <mergeCell ref="I146:J146"/>
    <mergeCell ref="K146:M146"/>
    <mergeCell ref="I147:J147"/>
    <mergeCell ref="K147:M147"/>
    <mergeCell ref="I142:J142"/>
    <mergeCell ref="K142:M142"/>
    <mergeCell ref="I143:J143"/>
    <mergeCell ref="K143:M143"/>
    <mergeCell ref="I144:J144"/>
    <mergeCell ref="K144:M144"/>
    <mergeCell ref="I139:J139"/>
    <mergeCell ref="K139:M139"/>
    <mergeCell ref="I140:J140"/>
    <mergeCell ref="K140:M140"/>
    <mergeCell ref="I141:J141"/>
    <mergeCell ref="K141:M141"/>
    <mergeCell ref="I136:J136"/>
    <mergeCell ref="K136:M136"/>
    <mergeCell ref="I137:J137"/>
    <mergeCell ref="K137:M137"/>
    <mergeCell ref="I138:J138"/>
    <mergeCell ref="K138:M138"/>
    <mergeCell ref="I133:J133"/>
    <mergeCell ref="K133:M133"/>
    <mergeCell ref="I134:J134"/>
    <mergeCell ref="K134:M134"/>
    <mergeCell ref="I135:J135"/>
    <mergeCell ref="K135:M135"/>
    <mergeCell ref="I130:J130"/>
    <mergeCell ref="K130:M130"/>
    <mergeCell ref="I131:J131"/>
    <mergeCell ref="K131:M131"/>
    <mergeCell ref="I132:J132"/>
    <mergeCell ref="K132:M132"/>
    <mergeCell ref="I127:J127"/>
    <mergeCell ref="K127:M127"/>
    <mergeCell ref="I128:J128"/>
    <mergeCell ref="K128:M128"/>
    <mergeCell ref="I129:J129"/>
    <mergeCell ref="K129:M129"/>
    <mergeCell ref="I124:J124"/>
    <mergeCell ref="K124:M124"/>
    <mergeCell ref="I125:J125"/>
    <mergeCell ref="K125:M125"/>
    <mergeCell ref="I126:J126"/>
    <mergeCell ref="K126:M126"/>
    <mergeCell ref="I121:J121"/>
    <mergeCell ref="K121:M121"/>
    <mergeCell ref="I122:J122"/>
    <mergeCell ref="K122:M122"/>
    <mergeCell ref="I123:J123"/>
    <mergeCell ref="K123:M123"/>
    <mergeCell ref="I117:J117"/>
    <mergeCell ref="K117:M117"/>
    <mergeCell ref="I119:J119"/>
    <mergeCell ref="K119:M119"/>
    <mergeCell ref="I120:J120"/>
    <mergeCell ref="K120:M120"/>
    <mergeCell ref="O114:O116"/>
    <mergeCell ref="P114:P116"/>
    <mergeCell ref="I111:M111"/>
    <mergeCell ref="N111:O111"/>
    <mergeCell ref="I112:M113"/>
    <mergeCell ref="N112:O113"/>
    <mergeCell ref="P112:P113"/>
    <mergeCell ref="I114:J116"/>
    <mergeCell ref="K114:M116"/>
    <mergeCell ref="N114:N116"/>
    <mergeCell ref="A78:G78"/>
    <mergeCell ref="I78:K78"/>
    <mergeCell ref="M78:N78"/>
    <mergeCell ref="P78:Q78"/>
    <mergeCell ref="R78:T78"/>
    <mergeCell ref="E76:F76"/>
    <mergeCell ref="I76:K76"/>
    <mergeCell ref="M76:N76"/>
    <mergeCell ref="P76:Q76"/>
    <mergeCell ref="R76:T76"/>
    <mergeCell ref="D77:G77"/>
    <mergeCell ref="I77:K77"/>
    <mergeCell ref="M77:N77"/>
    <mergeCell ref="P77:Q77"/>
    <mergeCell ref="R77:T77"/>
    <mergeCell ref="E74:F74"/>
    <mergeCell ref="I74:K74"/>
    <mergeCell ref="M74:N74"/>
    <mergeCell ref="P74:Q74"/>
    <mergeCell ref="R74:T74"/>
    <mergeCell ref="E72:F72"/>
    <mergeCell ref="I72:K72"/>
    <mergeCell ref="M72:N72"/>
    <mergeCell ref="P72:Q72"/>
    <mergeCell ref="R72:T72"/>
    <mergeCell ref="P73:Q73"/>
    <mergeCell ref="M71:N71"/>
    <mergeCell ref="P71:Q71"/>
    <mergeCell ref="R71:T71"/>
    <mergeCell ref="I75:K75"/>
    <mergeCell ref="M75:N75"/>
    <mergeCell ref="P75:Q75"/>
    <mergeCell ref="R75:T75"/>
    <mergeCell ref="R69:T69"/>
    <mergeCell ref="A70:A77"/>
    <mergeCell ref="B70:C77"/>
    <mergeCell ref="E70:F70"/>
    <mergeCell ref="I70:K70"/>
    <mergeCell ref="M70:N70"/>
    <mergeCell ref="R73:T73"/>
    <mergeCell ref="P70:Q70"/>
    <mergeCell ref="R70:T70"/>
    <mergeCell ref="E71:F71"/>
    <mergeCell ref="E73:F73"/>
    <mergeCell ref="I73:K73"/>
    <mergeCell ref="M73:N73"/>
    <mergeCell ref="E75:F75"/>
    <mergeCell ref="P67:Q67"/>
    <mergeCell ref="D69:G69"/>
    <mergeCell ref="I69:K69"/>
    <mergeCell ref="M69:N69"/>
    <mergeCell ref="P69:Q69"/>
    <mergeCell ref="I71:K71"/>
    <mergeCell ref="R67:T67"/>
    <mergeCell ref="E68:F68"/>
    <mergeCell ref="I68:K68"/>
    <mergeCell ref="M68:N68"/>
    <mergeCell ref="P68:Q68"/>
    <mergeCell ref="R68:T68"/>
    <mergeCell ref="M67:N67"/>
    <mergeCell ref="R65:T65"/>
    <mergeCell ref="A66:A69"/>
    <mergeCell ref="B66:C69"/>
    <mergeCell ref="E66:F66"/>
    <mergeCell ref="I66:K66"/>
    <mergeCell ref="M66:N66"/>
    <mergeCell ref="P66:Q66"/>
    <mergeCell ref="R66:T66"/>
    <mergeCell ref="E67:F67"/>
    <mergeCell ref="I67:K67"/>
    <mergeCell ref="R63:T63"/>
    <mergeCell ref="E64:F64"/>
    <mergeCell ref="I64:K64"/>
    <mergeCell ref="M64:N64"/>
    <mergeCell ref="P64:Q64"/>
    <mergeCell ref="R64:T64"/>
    <mergeCell ref="A63:A65"/>
    <mergeCell ref="B63:C65"/>
    <mergeCell ref="E63:F63"/>
    <mergeCell ref="I63:K63"/>
    <mergeCell ref="M63:N63"/>
    <mergeCell ref="P63:Q63"/>
    <mergeCell ref="D65:G65"/>
    <mergeCell ref="I65:K65"/>
    <mergeCell ref="M65:N65"/>
    <mergeCell ref="P65:Q65"/>
    <mergeCell ref="E61:F61"/>
    <mergeCell ref="I61:K61"/>
    <mergeCell ref="M61:N61"/>
    <mergeCell ref="P61:Q61"/>
    <mergeCell ref="R61:T61"/>
    <mergeCell ref="D62:G62"/>
    <mergeCell ref="I62:K62"/>
    <mergeCell ref="M62:N62"/>
    <mergeCell ref="P62:Q62"/>
    <mergeCell ref="R62:T62"/>
    <mergeCell ref="R59:T59"/>
    <mergeCell ref="E60:F60"/>
    <mergeCell ref="I60:K60"/>
    <mergeCell ref="M60:N60"/>
    <mergeCell ref="P60:Q60"/>
    <mergeCell ref="R60:T60"/>
    <mergeCell ref="R57:T57"/>
    <mergeCell ref="E58:F58"/>
    <mergeCell ref="I58:K58"/>
    <mergeCell ref="M58:N58"/>
    <mergeCell ref="P58:Q58"/>
    <mergeCell ref="R58:T58"/>
    <mergeCell ref="A57:A62"/>
    <mergeCell ref="B57:C62"/>
    <mergeCell ref="E57:F57"/>
    <mergeCell ref="I57:K57"/>
    <mergeCell ref="M57:N57"/>
    <mergeCell ref="P57:Q57"/>
    <mergeCell ref="E59:F59"/>
    <mergeCell ref="I59:K59"/>
    <mergeCell ref="M59:N59"/>
    <mergeCell ref="P59:Q59"/>
    <mergeCell ref="E55:F55"/>
    <mergeCell ref="I55:K55"/>
    <mergeCell ref="M55:N55"/>
    <mergeCell ref="P55:Q55"/>
    <mergeCell ref="R55:T55"/>
    <mergeCell ref="D56:G56"/>
    <mergeCell ref="I56:K56"/>
    <mergeCell ref="M56:N56"/>
    <mergeCell ref="P56:Q56"/>
    <mergeCell ref="R56:T56"/>
    <mergeCell ref="E53:F53"/>
    <mergeCell ref="I53:K53"/>
    <mergeCell ref="M53:N53"/>
    <mergeCell ref="P53:Q53"/>
    <mergeCell ref="R53:T53"/>
    <mergeCell ref="E54:F54"/>
    <mergeCell ref="I54:K54"/>
    <mergeCell ref="M54:N54"/>
    <mergeCell ref="P54:Q54"/>
    <mergeCell ref="R54:T54"/>
    <mergeCell ref="P51:Q51"/>
    <mergeCell ref="R51:T51"/>
    <mergeCell ref="E52:F52"/>
    <mergeCell ref="I52:K52"/>
    <mergeCell ref="M52:N52"/>
    <mergeCell ref="P52:Q52"/>
    <mergeCell ref="R52:T52"/>
    <mergeCell ref="D47:G47"/>
    <mergeCell ref="I47:K47"/>
    <mergeCell ref="M47:N47"/>
    <mergeCell ref="P47:Q47"/>
    <mergeCell ref="R47:T47"/>
    <mergeCell ref="A51:A56"/>
    <mergeCell ref="B51:C56"/>
    <mergeCell ref="E51:F51"/>
    <mergeCell ref="I51:K51"/>
    <mergeCell ref="M51:N51"/>
    <mergeCell ref="E45:F45"/>
    <mergeCell ref="I45:K45"/>
    <mergeCell ref="M45:N45"/>
    <mergeCell ref="P45:Q45"/>
    <mergeCell ref="R45:T45"/>
    <mergeCell ref="E46:F46"/>
    <mergeCell ref="I46:K46"/>
    <mergeCell ref="M46:N46"/>
    <mergeCell ref="P46:Q46"/>
    <mergeCell ref="R46:T46"/>
    <mergeCell ref="E43:F43"/>
    <mergeCell ref="I43:K43"/>
    <mergeCell ref="M43:N43"/>
    <mergeCell ref="P43:Q43"/>
    <mergeCell ref="R43:T43"/>
    <mergeCell ref="E44:F44"/>
    <mergeCell ref="I44:K44"/>
    <mergeCell ref="M44:N44"/>
    <mergeCell ref="P44:Q44"/>
    <mergeCell ref="R44:T44"/>
    <mergeCell ref="E41:F41"/>
    <mergeCell ref="I41:K41"/>
    <mergeCell ref="M41:N41"/>
    <mergeCell ref="P41:Q41"/>
    <mergeCell ref="R41:T41"/>
    <mergeCell ref="E42:F42"/>
    <mergeCell ref="I42:K42"/>
    <mergeCell ref="M42:N42"/>
    <mergeCell ref="P42:Q42"/>
    <mergeCell ref="R42:T42"/>
    <mergeCell ref="P39:Q39"/>
    <mergeCell ref="R39:T39"/>
    <mergeCell ref="E40:F40"/>
    <mergeCell ref="I40:K40"/>
    <mergeCell ref="M40:N40"/>
    <mergeCell ref="P40:Q40"/>
    <mergeCell ref="R40:T40"/>
    <mergeCell ref="D38:G38"/>
    <mergeCell ref="I38:K38"/>
    <mergeCell ref="M38:N38"/>
    <mergeCell ref="P38:Q38"/>
    <mergeCell ref="R38:T38"/>
    <mergeCell ref="A39:A47"/>
    <mergeCell ref="B39:C47"/>
    <mergeCell ref="E39:F39"/>
    <mergeCell ref="I39:K39"/>
    <mergeCell ref="M39:N39"/>
    <mergeCell ref="E36:F36"/>
    <mergeCell ref="I36:K36"/>
    <mergeCell ref="M36:N36"/>
    <mergeCell ref="P36:Q36"/>
    <mergeCell ref="R36:T36"/>
    <mergeCell ref="E37:F37"/>
    <mergeCell ref="I37:K37"/>
    <mergeCell ref="M37:N37"/>
    <mergeCell ref="P37:Q37"/>
    <mergeCell ref="R37:T37"/>
    <mergeCell ref="P34:Q34"/>
    <mergeCell ref="R34:T34"/>
    <mergeCell ref="E35:F35"/>
    <mergeCell ref="I35:K35"/>
    <mergeCell ref="M35:N35"/>
    <mergeCell ref="P35:Q35"/>
    <mergeCell ref="R35:T35"/>
    <mergeCell ref="D33:G33"/>
    <mergeCell ref="I33:K33"/>
    <mergeCell ref="M33:N33"/>
    <mergeCell ref="P33:Q33"/>
    <mergeCell ref="R33:T33"/>
    <mergeCell ref="A34:A38"/>
    <mergeCell ref="B34:C38"/>
    <mergeCell ref="E34:F34"/>
    <mergeCell ref="I34:K34"/>
    <mergeCell ref="M34:N34"/>
    <mergeCell ref="E31:F31"/>
    <mergeCell ref="I31:K31"/>
    <mergeCell ref="M31:N31"/>
    <mergeCell ref="P31:Q31"/>
    <mergeCell ref="R31:T31"/>
    <mergeCell ref="E32:F32"/>
    <mergeCell ref="I32:K32"/>
    <mergeCell ref="M32:N32"/>
    <mergeCell ref="P32:Q32"/>
    <mergeCell ref="R32:T32"/>
    <mergeCell ref="P29:Q29"/>
    <mergeCell ref="R29:T29"/>
    <mergeCell ref="E30:F30"/>
    <mergeCell ref="I30:K30"/>
    <mergeCell ref="M30:N30"/>
    <mergeCell ref="P30:Q30"/>
    <mergeCell ref="R30:T30"/>
    <mergeCell ref="D27:G27"/>
    <mergeCell ref="I27:K27"/>
    <mergeCell ref="M27:N27"/>
    <mergeCell ref="P27:Q27"/>
    <mergeCell ref="R27:T27"/>
    <mergeCell ref="A29:A33"/>
    <mergeCell ref="B29:C33"/>
    <mergeCell ref="E29:F29"/>
    <mergeCell ref="I29:K29"/>
    <mergeCell ref="M29:N29"/>
    <mergeCell ref="E25:F25"/>
    <mergeCell ref="I25:K25"/>
    <mergeCell ref="M25:N25"/>
    <mergeCell ref="P25:Q25"/>
    <mergeCell ref="R25:T25"/>
    <mergeCell ref="E26:F26"/>
    <mergeCell ref="I26:K26"/>
    <mergeCell ref="M26:N26"/>
    <mergeCell ref="P26:Q26"/>
    <mergeCell ref="R26:T26"/>
    <mergeCell ref="E23:F23"/>
    <mergeCell ref="I23:K23"/>
    <mergeCell ref="M23:N23"/>
    <mergeCell ref="P23:Q23"/>
    <mergeCell ref="R23:T23"/>
    <mergeCell ref="E24:F24"/>
    <mergeCell ref="I24:K24"/>
    <mergeCell ref="M24:N24"/>
    <mergeCell ref="P24:Q24"/>
    <mergeCell ref="R24:T24"/>
    <mergeCell ref="P21:Q21"/>
    <mergeCell ref="R21:T21"/>
    <mergeCell ref="E22:F22"/>
    <mergeCell ref="I22:K22"/>
    <mergeCell ref="M22:N22"/>
    <mergeCell ref="P22:Q22"/>
    <mergeCell ref="R22:T22"/>
    <mergeCell ref="D20:G20"/>
    <mergeCell ref="I20:K20"/>
    <mergeCell ref="M20:N20"/>
    <mergeCell ref="P20:Q20"/>
    <mergeCell ref="R20:T20"/>
    <mergeCell ref="A21:A27"/>
    <mergeCell ref="B21:C27"/>
    <mergeCell ref="E21:F21"/>
    <mergeCell ref="I21:K21"/>
    <mergeCell ref="M21:N21"/>
    <mergeCell ref="E18:F18"/>
    <mergeCell ref="I18:K18"/>
    <mergeCell ref="M18:N18"/>
    <mergeCell ref="P18:Q18"/>
    <mergeCell ref="R18:T18"/>
    <mergeCell ref="E19:F19"/>
    <mergeCell ref="I19:K19"/>
    <mergeCell ref="M19:N19"/>
    <mergeCell ref="P19:Q19"/>
    <mergeCell ref="R19:T19"/>
    <mergeCell ref="R16:T16"/>
    <mergeCell ref="E17:F17"/>
    <mergeCell ref="I17:K17"/>
    <mergeCell ref="M17:N17"/>
    <mergeCell ref="P17:Q17"/>
    <mergeCell ref="R17:T17"/>
    <mergeCell ref="R14:T14"/>
    <mergeCell ref="E15:F15"/>
    <mergeCell ref="I15:K15"/>
    <mergeCell ref="M15:N15"/>
    <mergeCell ref="P15:Q15"/>
    <mergeCell ref="R15:T15"/>
    <mergeCell ref="A14:A20"/>
    <mergeCell ref="B14:C20"/>
    <mergeCell ref="E14:F14"/>
    <mergeCell ref="I14:K14"/>
    <mergeCell ref="M14:N14"/>
    <mergeCell ref="P14:Q14"/>
    <mergeCell ref="E16:F16"/>
    <mergeCell ref="I16:K16"/>
    <mergeCell ref="M16:N16"/>
    <mergeCell ref="P16:Q16"/>
    <mergeCell ref="Z9:Z11"/>
    <mergeCell ref="AA9:AA11"/>
    <mergeCell ref="A11:B12"/>
    <mergeCell ref="I12:K12"/>
    <mergeCell ref="M12:N12"/>
    <mergeCell ref="P12:Q12"/>
    <mergeCell ref="R12:T12"/>
    <mergeCell ref="R9:T11"/>
    <mergeCell ref="U9:U11"/>
    <mergeCell ref="V9:V11"/>
    <mergeCell ref="W9:W11"/>
    <mergeCell ref="X9:X11"/>
    <mergeCell ref="Y9:Y11"/>
    <mergeCell ref="F8:G9"/>
    <mergeCell ref="I9:K11"/>
    <mergeCell ref="L9:L11"/>
    <mergeCell ref="M9:N11"/>
    <mergeCell ref="O9:O11"/>
    <mergeCell ref="P9:Q11"/>
    <mergeCell ref="X6:Y6"/>
    <mergeCell ref="AB6:AB12"/>
    <mergeCell ref="I7:N8"/>
    <mergeCell ref="O7:O8"/>
    <mergeCell ref="P7:T8"/>
    <mergeCell ref="U7:V8"/>
    <mergeCell ref="W7:W8"/>
    <mergeCell ref="X7:Y8"/>
    <mergeCell ref="Z7:Z8"/>
    <mergeCell ref="AA7:AA8"/>
    <mergeCell ref="A1:S1"/>
    <mergeCell ref="A2:S2"/>
    <mergeCell ref="A3:S3"/>
    <mergeCell ref="I6:N6"/>
    <mergeCell ref="P6:T6"/>
    <mergeCell ref="U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59">
      <selection activeCell="D69" sqref="D69"/>
    </sheetView>
  </sheetViews>
  <sheetFormatPr defaultColWidth="9.140625" defaultRowHeight="12.75"/>
  <cols>
    <col min="1" max="1" width="10.28125" style="141" customWidth="1"/>
    <col min="2" max="2" width="7.7109375" style="141" customWidth="1"/>
    <col min="3" max="3" width="4.140625" style="141" customWidth="1"/>
    <col min="4" max="4" width="9.28125" style="141" customWidth="1"/>
    <col min="5" max="5" width="13.7109375" style="141" customWidth="1"/>
    <col min="6" max="6" width="0.85546875" style="141" customWidth="1"/>
    <col min="7" max="7" width="0.13671875" style="141" customWidth="1"/>
    <col min="8" max="8" width="0.5625" style="141" customWidth="1"/>
    <col min="9" max="9" width="13.140625" style="141" customWidth="1"/>
    <col min="10" max="10" width="13.28125" style="141" customWidth="1"/>
    <col min="11" max="11" width="13.140625" style="141" customWidth="1"/>
    <col min="12" max="12" width="0.2890625" style="141" customWidth="1"/>
    <col min="13" max="14" width="13.28125" style="141" customWidth="1"/>
    <col min="15" max="15" width="0.9921875" style="141" hidden="1" customWidth="1"/>
    <col min="16" max="16" width="9.57421875" style="141" customWidth="1"/>
    <col min="17" max="17" width="0.2890625" style="141" customWidth="1"/>
    <col min="18" max="18" width="5.140625" style="141" customWidth="1"/>
    <col min="19" max="25" width="13.28125" style="141" customWidth="1"/>
    <col min="26" max="26" width="14.140625" style="141" customWidth="1"/>
    <col min="27" max="27" width="0.5625" style="141" customWidth="1"/>
    <col min="28" max="16384" width="9.140625" style="141" customWidth="1"/>
  </cols>
  <sheetData>
    <row r="1" spans="1:17" ht="18" customHeight="1">
      <c r="A1" s="290" t="s">
        <v>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8" customHeight="1">
      <c r="A2" s="290" t="s">
        <v>727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8" customHeight="1">
      <c r="A3" s="291" t="s">
        <v>728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ht="0" customHeight="1" hidden="1"/>
    <row r="5" spans="1:26" ht="25.5">
      <c r="A5" s="168"/>
      <c r="B5" s="169"/>
      <c r="C5" s="169"/>
      <c r="D5" s="169"/>
      <c r="E5" s="169"/>
      <c r="F5" s="169"/>
      <c r="G5" s="169"/>
      <c r="H5" s="170"/>
      <c r="I5" s="292" t="s">
        <v>575</v>
      </c>
      <c r="J5" s="296"/>
      <c r="K5" s="296"/>
      <c r="L5" s="293"/>
      <c r="M5" s="213" t="s">
        <v>576</v>
      </c>
      <c r="N5" s="292" t="s">
        <v>577</v>
      </c>
      <c r="O5" s="296"/>
      <c r="P5" s="296"/>
      <c r="Q5" s="296"/>
      <c r="R5" s="293"/>
      <c r="S5" s="292" t="s">
        <v>578</v>
      </c>
      <c r="T5" s="293"/>
      <c r="U5" s="213" t="s">
        <v>579</v>
      </c>
      <c r="V5" s="292" t="s">
        <v>580</v>
      </c>
      <c r="W5" s="293"/>
      <c r="X5" s="213" t="s">
        <v>687</v>
      </c>
      <c r="Y5" s="213" t="s">
        <v>581</v>
      </c>
      <c r="Z5" s="260" t="s">
        <v>729</v>
      </c>
    </row>
    <row r="6" spans="1:26" ht="14.25">
      <c r="A6" s="211"/>
      <c r="B6" s="210"/>
      <c r="C6" s="210"/>
      <c r="D6" s="210"/>
      <c r="E6" s="210"/>
      <c r="F6" s="210"/>
      <c r="G6" s="210"/>
      <c r="H6" s="214"/>
      <c r="I6" s="299" t="s">
        <v>582</v>
      </c>
      <c r="J6" s="302"/>
      <c r="K6" s="302"/>
      <c r="L6" s="300"/>
      <c r="M6" s="299" t="s">
        <v>583</v>
      </c>
      <c r="N6" s="299" t="s">
        <v>584</v>
      </c>
      <c r="O6" s="302"/>
      <c r="P6" s="302"/>
      <c r="Q6" s="302"/>
      <c r="R6" s="300"/>
      <c r="S6" s="299" t="s">
        <v>585</v>
      </c>
      <c r="T6" s="300"/>
      <c r="U6" s="299" t="s">
        <v>586</v>
      </c>
      <c r="V6" s="299" t="s">
        <v>587</v>
      </c>
      <c r="W6" s="300"/>
      <c r="X6" s="299" t="s">
        <v>688</v>
      </c>
      <c r="Y6" s="299" t="s">
        <v>588</v>
      </c>
      <c r="Z6" s="297"/>
    </row>
    <row r="7" spans="1:26" ht="16.5" customHeight="1">
      <c r="A7" s="211"/>
      <c r="B7" s="210"/>
      <c r="C7" s="210"/>
      <c r="D7" s="210"/>
      <c r="E7" s="305" t="s">
        <v>589</v>
      </c>
      <c r="F7" s="306"/>
      <c r="G7" s="306"/>
      <c r="H7" s="214"/>
      <c r="I7" s="301"/>
      <c r="J7" s="267"/>
      <c r="K7" s="267"/>
      <c r="L7" s="268"/>
      <c r="M7" s="298"/>
      <c r="N7" s="301"/>
      <c r="O7" s="267"/>
      <c r="P7" s="267"/>
      <c r="Q7" s="267"/>
      <c r="R7" s="268"/>
      <c r="S7" s="301"/>
      <c r="T7" s="268"/>
      <c r="U7" s="298"/>
      <c r="V7" s="301"/>
      <c r="W7" s="268"/>
      <c r="X7" s="298"/>
      <c r="Y7" s="298"/>
      <c r="Z7" s="297"/>
    </row>
    <row r="8" spans="1:26" ht="15" customHeight="1">
      <c r="A8" s="211"/>
      <c r="B8" s="210"/>
      <c r="C8" s="210"/>
      <c r="D8" s="210"/>
      <c r="E8" s="306"/>
      <c r="F8" s="306"/>
      <c r="G8" s="306"/>
      <c r="H8" s="214"/>
      <c r="I8" s="292" t="s">
        <v>590</v>
      </c>
      <c r="J8" s="292" t="s">
        <v>696</v>
      </c>
      <c r="K8" s="292" t="s">
        <v>591</v>
      </c>
      <c r="L8" s="265"/>
      <c r="M8" s="292" t="s">
        <v>592</v>
      </c>
      <c r="N8" s="292" t="s">
        <v>593</v>
      </c>
      <c r="O8" s="265"/>
      <c r="P8" s="292" t="s">
        <v>594</v>
      </c>
      <c r="Q8" s="264"/>
      <c r="R8" s="265"/>
      <c r="S8" s="292" t="s">
        <v>595</v>
      </c>
      <c r="T8" s="292" t="s">
        <v>697</v>
      </c>
      <c r="U8" s="292" t="s">
        <v>596</v>
      </c>
      <c r="V8" s="292" t="s">
        <v>698</v>
      </c>
      <c r="W8" s="292" t="s">
        <v>597</v>
      </c>
      <c r="X8" s="292" t="s">
        <v>689</v>
      </c>
      <c r="Y8" s="292" t="s">
        <v>429</v>
      </c>
      <c r="Z8" s="297"/>
    </row>
    <row r="9" spans="1:26" ht="6.75" customHeight="1">
      <c r="A9" s="211"/>
      <c r="B9" s="210"/>
      <c r="C9" s="210"/>
      <c r="D9" s="210"/>
      <c r="E9" s="210"/>
      <c r="F9" s="210"/>
      <c r="G9" s="210"/>
      <c r="H9" s="214"/>
      <c r="I9" s="304"/>
      <c r="J9" s="304"/>
      <c r="K9" s="309"/>
      <c r="L9" s="310"/>
      <c r="M9" s="304"/>
      <c r="N9" s="309"/>
      <c r="O9" s="310"/>
      <c r="P9" s="309"/>
      <c r="Q9" s="311"/>
      <c r="R9" s="310"/>
      <c r="S9" s="304"/>
      <c r="T9" s="304"/>
      <c r="U9" s="304"/>
      <c r="V9" s="304"/>
      <c r="W9" s="304"/>
      <c r="X9" s="304"/>
      <c r="Y9" s="304"/>
      <c r="Z9" s="297"/>
    </row>
    <row r="10" spans="1:26" ht="14.25">
      <c r="A10" s="211"/>
      <c r="B10" s="210"/>
      <c r="C10" s="210"/>
      <c r="D10" s="210"/>
      <c r="E10" s="210"/>
      <c r="F10" s="210"/>
      <c r="G10" s="210"/>
      <c r="H10" s="214"/>
      <c r="I10" s="299" t="s">
        <v>599</v>
      </c>
      <c r="J10" s="299" t="s">
        <v>699</v>
      </c>
      <c r="K10" s="299" t="s">
        <v>600</v>
      </c>
      <c r="L10" s="300"/>
      <c r="M10" s="299" t="s">
        <v>601</v>
      </c>
      <c r="N10" s="299" t="s">
        <v>602</v>
      </c>
      <c r="O10" s="300"/>
      <c r="P10" s="299" t="s">
        <v>603</v>
      </c>
      <c r="Q10" s="302"/>
      <c r="R10" s="300"/>
      <c r="S10" s="299" t="s">
        <v>604</v>
      </c>
      <c r="T10" s="299" t="s">
        <v>700</v>
      </c>
      <c r="U10" s="299" t="s">
        <v>605</v>
      </c>
      <c r="V10" s="299" t="s">
        <v>701</v>
      </c>
      <c r="W10" s="299" t="s">
        <v>606</v>
      </c>
      <c r="X10" s="299" t="s">
        <v>690</v>
      </c>
      <c r="Y10" s="299" t="s">
        <v>607</v>
      </c>
      <c r="Z10" s="297"/>
    </row>
    <row r="11" spans="1:26" ht="7.5" customHeight="1">
      <c r="A11" s="211"/>
      <c r="B11" s="210"/>
      <c r="C11" s="210"/>
      <c r="D11" s="210"/>
      <c r="E11" s="210"/>
      <c r="F11" s="210"/>
      <c r="G11" s="210"/>
      <c r="H11" s="214"/>
      <c r="I11" s="382"/>
      <c r="J11" s="382"/>
      <c r="K11" s="383"/>
      <c r="L11" s="308"/>
      <c r="M11" s="382"/>
      <c r="N11" s="383"/>
      <c r="O11" s="308"/>
      <c r="P11" s="383"/>
      <c r="Q11" s="384"/>
      <c r="R11" s="308"/>
      <c r="S11" s="382"/>
      <c r="T11" s="382"/>
      <c r="U11" s="382"/>
      <c r="V11" s="382"/>
      <c r="W11" s="382"/>
      <c r="X11" s="382"/>
      <c r="Y11" s="382"/>
      <c r="Z11" s="297"/>
    </row>
    <row r="12" spans="1:26" ht="19.5" customHeight="1">
      <c r="A12" s="370" t="s">
        <v>598</v>
      </c>
      <c r="B12" s="306"/>
      <c r="C12" s="210"/>
      <c r="D12" s="210"/>
      <c r="E12" s="210"/>
      <c r="F12" s="210"/>
      <c r="G12" s="210"/>
      <c r="H12" s="214"/>
      <c r="I12" s="297"/>
      <c r="J12" s="297"/>
      <c r="K12" s="307"/>
      <c r="L12" s="308"/>
      <c r="M12" s="297"/>
      <c r="N12" s="307"/>
      <c r="O12" s="308"/>
      <c r="P12" s="307"/>
      <c r="Q12" s="257"/>
      <c r="R12" s="308"/>
      <c r="S12" s="297"/>
      <c r="T12" s="297"/>
      <c r="U12" s="297"/>
      <c r="V12" s="297"/>
      <c r="W12" s="297"/>
      <c r="X12" s="297"/>
      <c r="Y12" s="297"/>
      <c r="Z12" s="297"/>
    </row>
    <row r="13" spans="1:26" ht="14.25">
      <c r="A13" s="212"/>
      <c r="B13" s="215"/>
      <c r="C13" s="215"/>
      <c r="D13" s="215"/>
      <c r="E13" s="215"/>
      <c r="F13" s="215"/>
      <c r="G13" s="215"/>
      <c r="H13" s="179"/>
      <c r="I13" s="298"/>
      <c r="J13" s="298"/>
      <c r="K13" s="301"/>
      <c r="L13" s="268"/>
      <c r="M13" s="298"/>
      <c r="N13" s="301"/>
      <c r="O13" s="268"/>
      <c r="P13" s="301"/>
      <c r="Q13" s="267"/>
      <c r="R13" s="268"/>
      <c r="S13" s="298"/>
      <c r="T13" s="298"/>
      <c r="U13" s="298"/>
      <c r="V13" s="298"/>
      <c r="W13" s="298"/>
      <c r="X13" s="298"/>
      <c r="Y13" s="298"/>
      <c r="Z13" s="298"/>
    </row>
    <row r="14" spans="1:26" ht="14.25">
      <c r="A14" s="317" t="s">
        <v>429</v>
      </c>
      <c r="B14" s="317" t="s">
        <v>610</v>
      </c>
      <c r="C14" s="265"/>
      <c r="D14" s="317" t="s">
        <v>608</v>
      </c>
      <c r="E14" s="261"/>
      <c r="F14" s="261"/>
      <c r="G14" s="261"/>
      <c r="H14" s="262"/>
      <c r="I14" s="371">
        <v>0</v>
      </c>
      <c r="J14" s="371">
        <v>0</v>
      </c>
      <c r="K14" s="372">
        <v>0</v>
      </c>
      <c r="L14" s="262"/>
      <c r="M14" s="371">
        <v>0</v>
      </c>
      <c r="N14" s="372">
        <v>0</v>
      </c>
      <c r="O14" s="262"/>
      <c r="P14" s="372">
        <v>0</v>
      </c>
      <c r="Q14" s="261"/>
      <c r="R14" s="262"/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70144</v>
      </c>
      <c r="Z14" s="371">
        <v>70144</v>
      </c>
    </row>
    <row r="15" spans="1:26" ht="14.25">
      <c r="A15" s="318"/>
      <c r="B15" s="348"/>
      <c r="C15" s="308"/>
      <c r="D15" s="317" t="s">
        <v>611</v>
      </c>
      <c r="E15" s="261"/>
      <c r="F15" s="261"/>
      <c r="G15" s="261"/>
      <c r="H15" s="262"/>
      <c r="I15" s="371">
        <v>0</v>
      </c>
      <c r="J15" s="371">
        <v>0</v>
      </c>
      <c r="K15" s="372">
        <v>0</v>
      </c>
      <c r="L15" s="262"/>
      <c r="M15" s="371">
        <v>0</v>
      </c>
      <c r="N15" s="372">
        <v>0</v>
      </c>
      <c r="O15" s="262"/>
      <c r="P15" s="372">
        <v>0</v>
      </c>
      <c r="Q15" s="261"/>
      <c r="R15" s="262"/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5763200</v>
      </c>
      <c r="Z15" s="371">
        <v>5763200</v>
      </c>
    </row>
    <row r="16" spans="1:26" ht="14.25">
      <c r="A16" s="318"/>
      <c r="B16" s="348"/>
      <c r="C16" s="308"/>
      <c r="D16" s="317" t="s">
        <v>613</v>
      </c>
      <c r="E16" s="261"/>
      <c r="F16" s="261"/>
      <c r="G16" s="261"/>
      <c r="H16" s="262"/>
      <c r="I16" s="371">
        <v>0</v>
      </c>
      <c r="J16" s="371">
        <v>0</v>
      </c>
      <c r="K16" s="372">
        <v>0</v>
      </c>
      <c r="L16" s="262"/>
      <c r="M16" s="371">
        <v>0</v>
      </c>
      <c r="N16" s="372">
        <v>0</v>
      </c>
      <c r="O16" s="262"/>
      <c r="P16" s="372">
        <v>0</v>
      </c>
      <c r="Q16" s="261"/>
      <c r="R16" s="262"/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71">
        <v>0</v>
      </c>
      <c r="Y16" s="371">
        <v>1890400</v>
      </c>
      <c r="Z16" s="371">
        <v>1890400</v>
      </c>
    </row>
    <row r="17" spans="1:26" ht="14.25">
      <c r="A17" s="318"/>
      <c r="B17" s="348"/>
      <c r="C17" s="308"/>
      <c r="D17" s="317" t="s">
        <v>615</v>
      </c>
      <c r="E17" s="261"/>
      <c r="F17" s="261"/>
      <c r="G17" s="261"/>
      <c r="H17" s="262"/>
      <c r="I17" s="371">
        <v>0</v>
      </c>
      <c r="J17" s="371">
        <v>0</v>
      </c>
      <c r="K17" s="372">
        <v>0</v>
      </c>
      <c r="L17" s="262"/>
      <c r="M17" s="371">
        <v>0</v>
      </c>
      <c r="N17" s="372">
        <v>0</v>
      </c>
      <c r="O17" s="262"/>
      <c r="P17" s="372">
        <v>0</v>
      </c>
      <c r="Q17" s="261"/>
      <c r="R17" s="262"/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18000</v>
      </c>
      <c r="Z17" s="371">
        <v>18000</v>
      </c>
    </row>
    <row r="18" spans="1:26" ht="14.25">
      <c r="A18" s="318"/>
      <c r="B18" s="348"/>
      <c r="C18" s="308"/>
      <c r="D18" s="317" t="s">
        <v>617</v>
      </c>
      <c r="E18" s="261"/>
      <c r="F18" s="261"/>
      <c r="G18" s="261"/>
      <c r="H18" s="262"/>
      <c r="I18" s="371">
        <v>0</v>
      </c>
      <c r="J18" s="371">
        <v>0</v>
      </c>
      <c r="K18" s="372">
        <v>0</v>
      </c>
      <c r="L18" s="262"/>
      <c r="M18" s="371">
        <v>0</v>
      </c>
      <c r="N18" s="372">
        <v>0</v>
      </c>
      <c r="O18" s="262"/>
      <c r="P18" s="372">
        <v>0</v>
      </c>
      <c r="Q18" s="261"/>
      <c r="R18" s="262"/>
      <c r="S18" s="371">
        <v>0</v>
      </c>
      <c r="T18" s="371">
        <v>0</v>
      </c>
      <c r="U18" s="371">
        <v>0</v>
      </c>
      <c r="V18" s="371">
        <v>0</v>
      </c>
      <c r="W18" s="371">
        <v>0</v>
      </c>
      <c r="X18" s="371">
        <v>0</v>
      </c>
      <c r="Y18" s="371">
        <v>154546</v>
      </c>
      <c r="Z18" s="371">
        <v>154546</v>
      </c>
    </row>
    <row r="19" spans="1:26" ht="14.25">
      <c r="A19" s="318"/>
      <c r="B19" s="348"/>
      <c r="C19" s="308"/>
      <c r="D19" s="317" t="s">
        <v>619</v>
      </c>
      <c r="E19" s="261"/>
      <c r="F19" s="261"/>
      <c r="G19" s="261"/>
      <c r="H19" s="262"/>
      <c r="I19" s="371">
        <v>0</v>
      </c>
      <c r="J19" s="371">
        <v>0</v>
      </c>
      <c r="K19" s="372">
        <v>0</v>
      </c>
      <c r="L19" s="262"/>
      <c r="M19" s="371">
        <v>0</v>
      </c>
      <c r="N19" s="372">
        <v>0</v>
      </c>
      <c r="O19" s="262"/>
      <c r="P19" s="372">
        <v>0</v>
      </c>
      <c r="Q19" s="261"/>
      <c r="R19" s="262"/>
      <c r="S19" s="371">
        <v>0</v>
      </c>
      <c r="T19" s="371">
        <v>0</v>
      </c>
      <c r="U19" s="371">
        <v>0</v>
      </c>
      <c r="V19" s="371">
        <v>0</v>
      </c>
      <c r="W19" s="371">
        <v>0</v>
      </c>
      <c r="X19" s="371">
        <v>0</v>
      </c>
      <c r="Y19" s="371">
        <v>20000</v>
      </c>
      <c r="Z19" s="371">
        <v>20000</v>
      </c>
    </row>
    <row r="20" spans="1:26" ht="14.25">
      <c r="A20" s="318"/>
      <c r="B20" s="348"/>
      <c r="C20" s="308"/>
      <c r="D20" s="317" t="s">
        <v>621</v>
      </c>
      <c r="E20" s="261"/>
      <c r="F20" s="261"/>
      <c r="G20" s="261"/>
      <c r="H20" s="262"/>
      <c r="I20" s="371">
        <v>0</v>
      </c>
      <c r="J20" s="371">
        <v>0</v>
      </c>
      <c r="K20" s="372">
        <v>0</v>
      </c>
      <c r="L20" s="262"/>
      <c r="M20" s="371">
        <v>0</v>
      </c>
      <c r="N20" s="372">
        <v>0</v>
      </c>
      <c r="O20" s="262"/>
      <c r="P20" s="372">
        <v>0</v>
      </c>
      <c r="Q20" s="261"/>
      <c r="R20" s="262"/>
      <c r="S20" s="371">
        <v>0</v>
      </c>
      <c r="T20" s="371">
        <v>0</v>
      </c>
      <c r="U20" s="371">
        <v>0</v>
      </c>
      <c r="V20" s="371">
        <v>0</v>
      </c>
      <c r="W20" s="371">
        <v>0</v>
      </c>
      <c r="X20" s="371">
        <v>0</v>
      </c>
      <c r="Y20" s="371">
        <v>4</v>
      </c>
      <c r="Z20" s="371">
        <v>4</v>
      </c>
    </row>
    <row r="21" spans="1:26" ht="14.25">
      <c r="A21" s="318"/>
      <c r="B21" s="332"/>
      <c r="C21" s="268"/>
      <c r="D21" s="373" t="s">
        <v>730</v>
      </c>
      <c r="E21" s="261"/>
      <c r="F21" s="261"/>
      <c r="G21" s="261"/>
      <c r="H21" s="262"/>
      <c r="I21" s="374">
        <v>0</v>
      </c>
      <c r="J21" s="374">
        <v>0</v>
      </c>
      <c r="K21" s="375">
        <v>0</v>
      </c>
      <c r="L21" s="262"/>
      <c r="M21" s="374">
        <v>0</v>
      </c>
      <c r="N21" s="375">
        <v>0</v>
      </c>
      <c r="O21" s="262"/>
      <c r="P21" s="375">
        <v>0</v>
      </c>
      <c r="Q21" s="261"/>
      <c r="R21" s="262"/>
      <c r="S21" s="374">
        <v>0</v>
      </c>
      <c r="T21" s="374">
        <v>0</v>
      </c>
      <c r="U21" s="374">
        <v>0</v>
      </c>
      <c r="V21" s="374">
        <v>0</v>
      </c>
      <c r="W21" s="374">
        <v>0</v>
      </c>
      <c r="X21" s="374">
        <v>0</v>
      </c>
      <c r="Y21" s="374">
        <v>7916294</v>
      </c>
      <c r="Z21" s="374">
        <v>7916294</v>
      </c>
    </row>
    <row r="22" spans="1:26" ht="14.25">
      <c r="A22" s="319"/>
      <c r="B22" s="376" t="s">
        <v>731</v>
      </c>
      <c r="C22" s="261"/>
      <c r="D22" s="261"/>
      <c r="E22" s="261"/>
      <c r="F22" s="261"/>
      <c r="G22" s="261"/>
      <c r="H22" s="262"/>
      <c r="I22" s="377">
        <v>0</v>
      </c>
      <c r="J22" s="377">
        <v>0</v>
      </c>
      <c r="K22" s="378">
        <v>0</v>
      </c>
      <c r="L22" s="262"/>
      <c r="M22" s="377">
        <v>0</v>
      </c>
      <c r="N22" s="378">
        <v>0</v>
      </c>
      <c r="O22" s="262"/>
      <c r="P22" s="378">
        <v>0</v>
      </c>
      <c r="Q22" s="261"/>
      <c r="R22" s="262"/>
      <c r="S22" s="377">
        <v>0</v>
      </c>
      <c r="T22" s="377">
        <v>0</v>
      </c>
      <c r="U22" s="377">
        <v>0</v>
      </c>
      <c r="V22" s="377">
        <v>0</v>
      </c>
      <c r="W22" s="377">
        <v>0</v>
      </c>
      <c r="X22" s="377">
        <v>0</v>
      </c>
      <c r="Y22" s="377">
        <v>7916294</v>
      </c>
      <c r="Z22" s="377">
        <v>7916294</v>
      </c>
    </row>
    <row r="23" spans="1:26" ht="14.25">
      <c r="A23" s="317" t="s">
        <v>434</v>
      </c>
      <c r="B23" s="317" t="s">
        <v>610</v>
      </c>
      <c r="C23" s="265"/>
      <c r="D23" s="317" t="s">
        <v>623</v>
      </c>
      <c r="E23" s="261"/>
      <c r="F23" s="261"/>
      <c r="G23" s="261"/>
      <c r="H23" s="262"/>
      <c r="I23" s="371">
        <v>386480</v>
      </c>
      <c r="J23" s="371">
        <v>0</v>
      </c>
      <c r="K23" s="372">
        <v>0</v>
      </c>
      <c r="L23" s="262"/>
      <c r="M23" s="371">
        <v>0</v>
      </c>
      <c r="N23" s="372">
        <v>0</v>
      </c>
      <c r="O23" s="262"/>
      <c r="P23" s="372">
        <v>0</v>
      </c>
      <c r="Q23" s="261"/>
      <c r="R23" s="262"/>
      <c r="S23" s="371">
        <v>0</v>
      </c>
      <c r="T23" s="371">
        <v>0</v>
      </c>
      <c r="U23" s="371">
        <v>0</v>
      </c>
      <c r="V23" s="371">
        <v>0</v>
      </c>
      <c r="W23" s="371">
        <v>0</v>
      </c>
      <c r="X23" s="371">
        <v>0</v>
      </c>
      <c r="Y23" s="371">
        <v>0</v>
      </c>
      <c r="Z23" s="371">
        <v>386480</v>
      </c>
    </row>
    <row r="24" spans="1:26" ht="14.25">
      <c r="A24" s="318"/>
      <c r="B24" s="348"/>
      <c r="C24" s="308"/>
      <c r="D24" s="317" t="s">
        <v>625</v>
      </c>
      <c r="E24" s="261"/>
      <c r="F24" s="261"/>
      <c r="G24" s="261"/>
      <c r="H24" s="262"/>
      <c r="I24" s="371">
        <v>31590</v>
      </c>
      <c r="J24" s="371">
        <v>0</v>
      </c>
      <c r="K24" s="372">
        <v>0</v>
      </c>
      <c r="L24" s="262"/>
      <c r="M24" s="371">
        <v>0</v>
      </c>
      <c r="N24" s="372">
        <v>0</v>
      </c>
      <c r="O24" s="262"/>
      <c r="P24" s="372">
        <v>0</v>
      </c>
      <c r="Q24" s="261"/>
      <c r="R24" s="262"/>
      <c r="S24" s="371">
        <v>0</v>
      </c>
      <c r="T24" s="371">
        <v>0</v>
      </c>
      <c r="U24" s="371">
        <v>0</v>
      </c>
      <c r="V24" s="371">
        <v>0</v>
      </c>
      <c r="W24" s="371">
        <v>0</v>
      </c>
      <c r="X24" s="371">
        <v>0</v>
      </c>
      <c r="Y24" s="371">
        <v>0</v>
      </c>
      <c r="Z24" s="371">
        <v>31590</v>
      </c>
    </row>
    <row r="25" spans="1:26" ht="14.25">
      <c r="A25" s="318"/>
      <c r="B25" s="348"/>
      <c r="C25" s="308"/>
      <c r="D25" s="317" t="s">
        <v>627</v>
      </c>
      <c r="E25" s="261"/>
      <c r="F25" s="261"/>
      <c r="G25" s="261"/>
      <c r="H25" s="262"/>
      <c r="I25" s="371">
        <v>31590</v>
      </c>
      <c r="J25" s="371">
        <v>0</v>
      </c>
      <c r="K25" s="372">
        <v>0</v>
      </c>
      <c r="L25" s="262"/>
      <c r="M25" s="371">
        <v>0</v>
      </c>
      <c r="N25" s="372">
        <v>0</v>
      </c>
      <c r="O25" s="262"/>
      <c r="P25" s="372">
        <v>0</v>
      </c>
      <c r="Q25" s="261"/>
      <c r="R25" s="262"/>
      <c r="S25" s="371">
        <v>0</v>
      </c>
      <c r="T25" s="371">
        <v>0</v>
      </c>
      <c r="U25" s="371">
        <v>0</v>
      </c>
      <c r="V25" s="371">
        <v>0</v>
      </c>
      <c r="W25" s="371">
        <v>0</v>
      </c>
      <c r="X25" s="371">
        <v>0</v>
      </c>
      <c r="Y25" s="371">
        <v>0</v>
      </c>
      <c r="Z25" s="371">
        <v>31590</v>
      </c>
    </row>
    <row r="26" spans="1:26" ht="14.25">
      <c r="A26" s="318"/>
      <c r="B26" s="348"/>
      <c r="C26" s="308"/>
      <c r="D26" s="317" t="s">
        <v>629</v>
      </c>
      <c r="E26" s="261"/>
      <c r="F26" s="261"/>
      <c r="G26" s="261"/>
      <c r="H26" s="262"/>
      <c r="I26" s="371">
        <v>64800</v>
      </c>
      <c r="J26" s="371">
        <v>0</v>
      </c>
      <c r="K26" s="372">
        <v>0</v>
      </c>
      <c r="L26" s="262"/>
      <c r="M26" s="371">
        <v>0</v>
      </c>
      <c r="N26" s="372">
        <v>0</v>
      </c>
      <c r="O26" s="262"/>
      <c r="P26" s="372">
        <v>0</v>
      </c>
      <c r="Q26" s="261"/>
      <c r="R26" s="262"/>
      <c r="S26" s="371">
        <v>0</v>
      </c>
      <c r="T26" s="371">
        <v>0</v>
      </c>
      <c r="U26" s="371">
        <v>0</v>
      </c>
      <c r="V26" s="371">
        <v>0</v>
      </c>
      <c r="W26" s="371">
        <v>0</v>
      </c>
      <c r="X26" s="371">
        <v>0</v>
      </c>
      <c r="Y26" s="371">
        <v>0</v>
      </c>
      <c r="Z26" s="371">
        <v>64800</v>
      </c>
    </row>
    <row r="27" spans="1:26" ht="14.25">
      <c r="A27" s="318"/>
      <c r="B27" s="348"/>
      <c r="C27" s="308"/>
      <c r="D27" s="317" t="s">
        <v>631</v>
      </c>
      <c r="E27" s="261"/>
      <c r="F27" s="261"/>
      <c r="G27" s="261"/>
      <c r="H27" s="262"/>
      <c r="I27" s="371">
        <v>1544400</v>
      </c>
      <c r="J27" s="371">
        <v>0</v>
      </c>
      <c r="K27" s="372">
        <v>0</v>
      </c>
      <c r="L27" s="262"/>
      <c r="M27" s="371">
        <v>0</v>
      </c>
      <c r="N27" s="372">
        <v>0</v>
      </c>
      <c r="O27" s="262"/>
      <c r="P27" s="372">
        <v>0</v>
      </c>
      <c r="Q27" s="261"/>
      <c r="R27" s="262"/>
      <c r="S27" s="371">
        <v>0</v>
      </c>
      <c r="T27" s="371">
        <v>0</v>
      </c>
      <c r="U27" s="371">
        <v>0</v>
      </c>
      <c r="V27" s="371">
        <v>0</v>
      </c>
      <c r="W27" s="371">
        <v>0</v>
      </c>
      <c r="X27" s="371">
        <v>0</v>
      </c>
      <c r="Y27" s="371">
        <v>0</v>
      </c>
      <c r="Z27" s="371">
        <v>1544400</v>
      </c>
    </row>
    <row r="28" spans="1:26" ht="14.25">
      <c r="A28" s="318"/>
      <c r="B28" s="348"/>
      <c r="C28" s="308"/>
      <c r="D28" s="317" t="s">
        <v>633</v>
      </c>
      <c r="E28" s="261"/>
      <c r="F28" s="261"/>
      <c r="G28" s="261"/>
      <c r="H28" s="262"/>
      <c r="I28" s="371">
        <v>64800</v>
      </c>
      <c r="J28" s="371">
        <v>0</v>
      </c>
      <c r="K28" s="372">
        <v>0</v>
      </c>
      <c r="L28" s="262"/>
      <c r="M28" s="371">
        <v>0</v>
      </c>
      <c r="N28" s="372">
        <v>0</v>
      </c>
      <c r="O28" s="262"/>
      <c r="P28" s="372">
        <v>0</v>
      </c>
      <c r="Q28" s="261"/>
      <c r="R28" s="262"/>
      <c r="S28" s="371">
        <v>0</v>
      </c>
      <c r="T28" s="371">
        <v>0</v>
      </c>
      <c r="U28" s="371">
        <v>0</v>
      </c>
      <c r="V28" s="371">
        <v>0</v>
      </c>
      <c r="W28" s="371">
        <v>0</v>
      </c>
      <c r="X28" s="371">
        <v>0</v>
      </c>
      <c r="Y28" s="371">
        <v>0</v>
      </c>
      <c r="Z28" s="371">
        <v>64800</v>
      </c>
    </row>
    <row r="29" spans="1:26" ht="14.25">
      <c r="A29" s="318"/>
      <c r="B29" s="332"/>
      <c r="C29" s="268"/>
      <c r="D29" s="373" t="s">
        <v>730</v>
      </c>
      <c r="E29" s="261"/>
      <c r="F29" s="261"/>
      <c r="G29" s="261"/>
      <c r="H29" s="262"/>
      <c r="I29" s="374">
        <v>2123660</v>
      </c>
      <c r="J29" s="374">
        <v>0</v>
      </c>
      <c r="K29" s="375">
        <v>0</v>
      </c>
      <c r="L29" s="262"/>
      <c r="M29" s="374">
        <v>0</v>
      </c>
      <c r="N29" s="375">
        <v>0</v>
      </c>
      <c r="O29" s="262"/>
      <c r="P29" s="375">
        <v>0</v>
      </c>
      <c r="Q29" s="261"/>
      <c r="R29" s="262"/>
      <c r="S29" s="374">
        <v>0</v>
      </c>
      <c r="T29" s="374">
        <v>0</v>
      </c>
      <c r="U29" s="374">
        <v>0</v>
      </c>
      <c r="V29" s="374">
        <v>0</v>
      </c>
      <c r="W29" s="374">
        <v>0</v>
      </c>
      <c r="X29" s="374">
        <v>0</v>
      </c>
      <c r="Y29" s="374">
        <v>0</v>
      </c>
      <c r="Z29" s="374">
        <v>2123660</v>
      </c>
    </row>
    <row r="30" spans="1:26" ht="14.25">
      <c r="A30" s="319"/>
      <c r="B30" s="376" t="s">
        <v>731</v>
      </c>
      <c r="C30" s="261"/>
      <c r="D30" s="261"/>
      <c r="E30" s="261"/>
      <c r="F30" s="261"/>
      <c r="G30" s="261"/>
      <c r="H30" s="262"/>
      <c r="I30" s="377">
        <v>2123660</v>
      </c>
      <c r="J30" s="377">
        <v>0</v>
      </c>
      <c r="K30" s="378">
        <v>0</v>
      </c>
      <c r="L30" s="262"/>
      <c r="M30" s="377">
        <v>0</v>
      </c>
      <c r="N30" s="378">
        <v>0</v>
      </c>
      <c r="O30" s="262"/>
      <c r="P30" s="378">
        <v>0</v>
      </c>
      <c r="Q30" s="261"/>
      <c r="R30" s="262"/>
      <c r="S30" s="377">
        <v>0</v>
      </c>
      <c r="T30" s="377">
        <v>0</v>
      </c>
      <c r="U30" s="377">
        <v>0</v>
      </c>
      <c r="V30" s="377">
        <v>0</v>
      </c>
      <c r="W30" s="377">
        <v>0</v>
      </c>
      <c r="X30" s="377">
        <v>0</v>
      </c>
      <c r="Y30" s="377">
        <v>0</v>
      </c>
      <c r="Z30" s="377">
        <v>2123660</v>
      </c>
    </row>
    <row r="31" spans="1:26" ht="14.25">
      <c r="A31" s="209"/>
      <c r="B31" s="385"/>
      <c r="C31" s="208"/>
      <c r="D31" s="206"/>
      <c r="E31" s="206"/>
      <c r="F31" s="206"/>
      <c r="G31" s="206"/>
      <c r="H31" s="207"/>
      <c r="I31" s="377"/>
      <c r="J31" s="377"/>
      <c r="K31" s="377"/>
      <c r="L31" s="207"/>
      <c r="M31" s="377"/>
      <c r="N31" s="377"/>
      <c r="O31" s="207"/>
      <c r="P31" s="377"/>
      <c r="Q31" s="206"/>
      <c r="R31" s="207"/>
      <c r="S31" s="377"/>
      <c r="T31" s="377"/>
      <c r="U31" s="377"/>
      <c r="V31" s="377"/>
      <c r="W31" s="377"/>
      <c r="X31" s="377"/>
      <c r="Y31" s="377"/>
      <c r="Z31" s="377"/>
    </row>
    <row r="32" spans="1:26" ht="14.25">
      <c r="A32" s="209"/>
      <c r="B32" s="385"/>
      <c r="C32" s="208"/>
      <c r="D32" s="206"/>
      <c r="E32" s="206"/>
      <c r="F32" s="206"/>
      <c r="G32" s="206"/>
      <c r="H32" s="207"/>
      <c r="I32" s="377"/>
      <c r="J32" s="377"/>
      <c r="K32" s="377"/>
      <c r="L32" s="207"/>
      <c r="M32" s="377"/>
      <c r="N32" s="377"/>
      <c r="O32" s="207"/>
      <c r="P32" s="377"/>
      <c r="Q32" s="206"/>
      <c r="R32" s="207"/>
      <c r="S32" s="377"/>
      <c r="T32" s="377"/>
      <c r="U32" s="377"/>
      <c r="V32" s="377"/>
      <c r="W32" s="377"/>
      <c r="X32" s="377"/>
      <c r="Y32" s="377"/>
      <c r="Z32" s="377"/>
    </row>
    <row r="33" spans="1:26" ht="14.25">
      <c r="A33" s="209"/>
      <c r="B33" s="385"/>
      <c r="C33" s="208"/>
      <c r="D33" s="206"/>
      <c r="E33" s="206"/>
      <c r="F33" s="206"/>
      <c r="G33" s="206"/>
      <c r="H33" s="207"/>
      <c r="I33" s="377"/>
      <c r="J33" s="377"/>
      <c r="K33" s="377"/>
      <c r="L33" s="207"/>
      <c r="M33" s="377"/>
      <c r="N33" s="377"/>
      <c r="O33" s="207"/>
      <c r="P33" s="377"/>
      <c r="Q33" s="206"/>
      <c r="R33" s="207"/>
      <c r="S33" s="377"/>
      <c r="T33" s="377"/>
      <c r="U33" s="377"/>
      <c r="V33" s="377"/>
      <c r="W33" s="377"/>
      <c r="X33" s="377"/>
      <c r="Y33" s="377"/>
      <c r="Z33" s="377"/>
    </row>
    <row r="34" spans="1:26" ht="14.25">
      <c r="A34" s="209"/>
      <c r="B34" s="385"/>
      <c r="C34" s="208"/>
      <c r="D34" s="206"/>
      <c r="E34" s="206"/>
      <c r="F34" s="206"/>
      <c r="G34" s="206"/>
      <c r="H34" s="207"/>
      <c r="I34" s="377"/>
      <c r="J34" s="377"/>
      <c r="K34" s="377"/>
      <c r="L34" s="207"/>
      <c r="M34" s="377"/>
      <c r="N34" s="377"/>
      <c r="O34" s="207"/>
      <c r="P34" s="377"/>
      <c r="Q34" s="206"/>
      <c r="R34" s="207"/>
      <c r="S34" s="377"/>
      <c r="T34" s="377"/>
      <c r="U34" s="377"/>
      <c r="V34" s="377"/>
      <c r="W34" s="377"/>
      <c r="X34" s="377"/>
      <c r="Y34" s="377"/>
      <c r="Z34" s="377"/>
    </row>
    <row r="35" spans="1:26" ht="14.25">
      <c r="A35" s="209"/>
      <c r="B35" s="385"/>
      <c r="C35" s="208"/>
      <c r="D35" s="206"/>
      <c r="E35" s="206"/>
      <c r="F35" s="206"/>
      <c r="G35" s="206"/>
      <c r="H35" s="207"/>
      <c r="I35" s="377"/>
      <c r="J35" s="377"/>
      <c r="K35" s="377"/>
      <c r="L35" s="207"/>
      <c r="M35" s="377"/>
      <c r="N35" s="377"/>
      <c r="O35" s="207"/>
      <c r="P35" s="377"/>
      <c r="Q35" s="206"/>
      <c r="R35" s="207"/>
      <c r="S35" s="377"/>
      <c r="T35" s="377"/>
      <c r="U35" s="377"/>
      <c r="V35" s="377"/>
      <c r="W35" s="377"/>
      <c r="X35" s="377"/>
      <c r="Y35" s="377"/>
      <c r="Z35" s="377"/>
    </row>
    <row r="36" spans="1:26" ht="14.25">
      <c r="A36" s="209"/>
      <c r="B36" s="385"/>
      <c r="C36" s="208"/>
      <c r="D36" s="206"/>
      <c r="E36" s="206"/>
      <c r="F36" s="206"/>
      <c r="G36" s="206"/>
      <c r="H36" s="207"/>
      <c r="I36" s="377"/>
      <c r="J36" s="377"/>
      <c r="K36" s="377"/>
      <c r="L36" s="207"/>
      <c r="M36" s="377"/>
      <c r="N36" s="377"/>
      <c r="O36" s="207"/>
      <c r="P36" s="377"/>
      <c r="Q36" s="206"/>
      <c r="R36" s="207"/>
      <c r="S36" s="377"/>
      <c r="T36" s="377"/>
      <c r="U36" s="377"/>
      <c r="V36" s="377"/>
      <c r="W36" s="377"/>
      <c r="X36" s="377"/>
      <c r="Y36" s="377"/>
      <c r="Z36" s="377"/>
    </row>
    <row r="37" spans="1:26" ht="14.25">
      <c r="A37" s="317" t="s">
        <v>439</v>
      </c>
      <c r="B37" s="317" t="s">
        <v>610</v>
      </c>
      <c r="C37" s="265"/>
      <c r="D37" s="317" t="s">
        <v>635</v>
      </c>
      <c r="E37" s="261"/>
      <c r="F37" s="261"/>
      <c r="G37" s="261"/>
      <c r="H37" s="262"/>
      <c r="I37" s="371">
        <v>1718405</v>
      </c>
      <c r="J37" s="371">
        <v>0</v>
      </c>
      <c r="K37" s="372">
        <v>1149504</v>
      </c>
      <c r="L37" s="262"/>
      <c r="M37" s="371">
        <v>0</v>
      </c>
      <c r="N37" s="372">
        <v>612470</v>
      </c>
      <c r="O37" s="262"/>
      <c r="P37" s="372">
        <v>0</v>
      </c>
      <c r="Q37" s="261"/>
      <c r="R37" s="262"/>
      <c r="S37" s="371">
        <v>140000</v>
      </c>
      <c r="T37" s="371">
        <v>0</v>
      </c>
      <c r="U37" s="371">
        <v>578890</v>
      </c>
      <c r="V37" s="371">
        <v>0</v>
      </c>
      <c r="W37" s="371">
        <v>0</v>
      </c>
      <c r="X37" s="371">
        <v>0</v>
      </c>
      <c r="Y37" s="371">
        <v>0</v>
      </c>
      <c r="Z37" s="371">
        <v>4199269</v>
      </c>
    </row>
    <row r="38" spans="1:26" ht="14.25">
      <c r="A38" s="318"/>
      <c r="B38" s="348"/>
      <c r="C38" s="308"/>
      <c r="D38" s="317" t="s">
        <v>637</v>
      </c>
      <c r="E38" s="261"/>
      <c r="F38" s="261"/>
      <c r="G38" s="261"/>
      <c r="H38" s="262"/>
      <c r="I38" s="371">
        <v>0</v>
      </c>
      <c r="J38" s="371">
        <v>0</v>
      </c>
      <c r="K38" s="372">
        <v>0</v>
      </c>
      <c r="L38" s="262"/>
      <c r="M38" s="371">
        <v>0</v>
      </c>
      <c r="N38" s="372">
        <v>0</v>
      </c>
      <c r="O38" s="262"/>
      <c r="P38" s="372">
        <v>0</v>
      </c>
      <c r="Q38" s="261"/>
      <c r="R38" s="262"/>
      <c r="S38" s="371">
        <v>0</v>
      </c>
      <c r="T38" s="371">
        <v>0</v>
      </c>
      <c r="U38" s="371">
        <v>7555</v>
      </c>
      <c r="V38" s="371">
        <v>0</v>
      </c>
      <c r="W38" s="371">
        <v>0</v>
      </c>
      <c r="X38" s="371">
        <v>0</v>
      </c>
      <c r="Y38" s="371">
        <v>0</v>
      </c>
      <c r="Z38" s="371">
        <v>7555</v>
      </c>
    </row>
    <row r="39" spans="1:26" ht="14.25">
      <c r="A39" s="318"/>
      <c r="B39" s="348"/>
      <c r="C39" s="308"/>
      <c r="D39" s="317" t="s">
        <v>639</v>
      </c>
      <c r="E39" s="261"/>
      <c r="F39" s="261"/>
      <c r="G39" s="261"/>
      <c r="H39" s="262"/>
      <c r="I39" s="371">
        <v>157500</v>
      </c>
      <c r="J39" s="371">
        <v>0</v>
      </c>
      <c r="K39" s="372">
        <v>31500</v>
      </c>
      <c r="L39" s="262"/>
      <c r="M39" s="371">
        <v>0</v>
      </c>
      <c r="N39" s="372">
        <v>31500</v>
      </c>
      <c r="O39" s="262"/>
      <c r="P39" s="372">
        <v>0</v>
      </c>
      <c r="Q39" s="261"/>
      <c r="R39" s="262"/>
      <c r="S39" s="371">
        <v>42000</v>
      </c>
      <c r="T39" s="371">
        <v>0</v>
      </c>
      <c r="U39" s="371">
        <v>31500</v>
      </c>
      <c r="V39" s="371">
        <v>0</v>
      </c>
      <c r="W39" s="371">
        <v>0</v>
      </c>
      <c r="X39" s="371">
        <v>0</v>
      </c>
      <c r="Y39" s="371">
        <v>0</v>
      </c>
      <c r="Z39" s="371">
        <v>294000</v>
      </c>
    </row>
    <row r="40" spans="1:26" ht="14.25">
      <c r="A40" s="318"/>
      <c r="B40" s="348"/>
      <c r="C40" s="308"/>
      <c r="D40" s="317" t="s">
        <v>641</v>
      </c>
      <c r="E40" s="261"/>
      <c r="F40" s="261"/>
      <c r="G40" s="261"/>
      <c r="H40" s="262"/>
      <c r="I40" s="371">
        <v>132754</v>
      </c>
      <c r="J40" s="371">
        <v>0</v>
      </c>
      <c r="K40" s="372">
        <v>0</v>
      </c>
      <c r="L40" s="262"/>
      <c r="M40" s="371">
        <v>0</v>
      </c>
      <c r="N40" s="372">
        <v>0</v>
      </c>
      <c r="O40" s="262"/>
      <c r="P40" s="372">
        <v>0</v>
      </c>
      <c r="Q40" s="261"/>
      <c r="R40" s="262"/>
      <c r="S40" s="371">
        <v>0</v>
      </c>
      <c r="T40" s="371">
        <v>0</v>
      </c>
      <c r="U40" s="371">
        <v>0</v>
      </c>
      <c r="V40" s="371">
        <v>0</v>
      </c>
      <c r="W40" s="371">
        <v>0</v>
      </c>
      <c r="X40" s="371">
        <v>0</v>
      </c>
      <c r="Y40" s="371">
        <v>0</v>
      </c>
      <c r="Z40" s="371">
        <v>132754</v>
      </c>
    </row>
    <row r="41" spans="1:26" ht="14.25">
      <c r="A41" s="318"/>
      <c r="B41" s="348"/>
      <c r="C41" s="308"/>
      <c r="D41" s="317" t="s">
        <v>643</v>
      </c>
      <c r="E41" s="261"/>
      <c r="F41" s="261"/>
      <c r="G41" s="261"/>
      <c r="H41" s="262"/>
      <c r="I41" s="371">
        <v>274830</v>
      </c>
      <c r="J41" s="371">
        <v>0</v>
      </c>
      <c r="K41" s="372">
        <v>346980</v>
      </c>
      <c r="L41" s="262"/>
      <c r="M41" s="371">
        <v>0</v>
      </c>
      <c r="N41" s="372">
        <v>279000</v>
      </c>
      <c r="O41" s="262"/>
      <c r="P41" s="372">
        <v>0</v>
      </c>
      <c r="Q41" s="261"/>
      <c r="R41" s="262"/>
      <c r="S41" s="371">
        <v>81000</v>
      </c>
      <c r="T41" s="371">
        <v>0</v>
      </c>
      <c r="U41" s="371">
        <v>175530</v>
      </c>
      <c r="V41" s="371">
        <v>0</v>
      </c>
      <c r="W41" s="371">
        <v>0</v>
      </c>
      <c r="X41" s="371">
        <v>0</v>
      </c>
      <c r="Y41" s="371">
        <v>0</v>
      </c>
      <c r="Z41" s="371">
        <v>1157340</v>
      </c>
    </row>
    <row r="42" spans="1:26" ht="14.25">
      <c r="A42" s="318"/>
      <c r="B42" s="348"/>
      <c r="C42" s="308"/>
      <c r="D42" s="317" t="s">
        <v>645</v>
      </c>
      <c r="E42" s="261"/>
      <c r="F42" s="261"/>
      <c r="G42" s="261"/>
      <c r="H42" s="262"/>
      <c r="I42" s="371">
        <v>46605</v>
      </c>
      <c r="J42" s="371">
        <v>0</v>
      </c>
      <c r="K42" s="372">
        <v>8166</v>
      </c>
      <c r="L42" s="262"/>
      <c r="M42" s="371">
        <v>0</v>
      </c>
      <c r="N42" s="372">
        <v>27000</v>
      </c>
      <c r="O42" s="262"/>
      <c r="P42" s="372">
        <v>0</v>
      </c>
      <c r="Q42" s="261"/>
      <c r="R42" s="262"/>
      <c r="S42" s="371">
        <v>9000</v>
      </c>
      <c r="T42" s="371">
        <v>0</v>
      </c>
      <c r="U42" s="371">
        <v>27000</v>
      </c>
      <c r="V42" s="371">
        <v>0</v>
      </c>
      <c r="W42" s="371">
        <v>0</v>
      </c>
      <c r="X42" s="371">
        <v>0</v>
      </c>
      <c r="Y42" s="371">
        <v>0</v>
      </c>
      <c r="Z42" s="371">
        <v>117771</v>
      </c>
    </row>
    <row r="43" spans="1:26" ht="14.25">
      <c r="A43" s="318"/>
      <c r="B43" s="332"/>
      <c r="C43" s="268"/>
      <c r="D43" s="373" t="s">
        <v>730</v>
      </c>
      <c r="E43" s="261"/>
      <c r="F43" s="261"/>
      <c r="G43" s="261"/>
      <c r="H43" s="262"/>
      <c r="I43" s="374">
        <v>2330094</v>
      </c>
      <c r="J43" s="374">
        <v>0</v>
      </c>
      <c r="K43" s="375">
        <v>1536150</v>
      </c>
      <c r="L43" s="262"/>
      <c r="M43" s="374">
        <v>0</v>
      </c>
      <c r="N43" s="375">
        <v>949970</v>
      </c>
      <c r="O43" s="262"/>
      <c r="P43" s="375">
        <v>0</v>
      </c>
      <c r="Q43" s="261"/>
      <c r="R43" s="262"/>
      <c r="S43" s="374">
        <v>272000</v>
      </c>
      <c r="T43" s="374">
        <v>0</v>
      </c>
      <c r="U43" s="374">
        <v>820475</v>
      </c>
      <c r="V43" s="374">
        <v>0</v>
      </c>
      <c r="W43" s="374">
        <v>0</v>
      </c>
      <c r="X43" s="374">
        <v>0</v>
      </c>
      <c r="Y43" s="374">
        <v>0</v>
      </c>
      <c r="Z43" s="374">
        <v>5908689</v>
      </c>
    </row>
    <row r="44" spans="1:26" ht="14.25">
      <c r="A44" s="319"/>
      <c r="B44" s="376" t="s">
        <v>731</v>
      </c>
      <c r="C44" s="261"/>
      <c r="D44" s="261"/>
      <c r="E44" s="261"/>
      <c r="F44" s="261"/>
      <c r="G44" s="261"/>
      <c r="H44" s="262"/>
      <c r="I44" s="377">
        <v>2330094</v>
      </c>
      <c r="J44" s="377">
        <v>0</v>
      </c>
      <c r="K44" s="378">
        <v>1536150</v>
      </c>
      <c r="L44" s="262"/>
      <c r="M44" s="377">
        <v>0</v>
      </c>
      <c r="N44" s="378">
        <v>949970</v>
      </c>
      <c r="O44" s="262"/>
      <c r="P44" s="378">
        <v>0</v>
      </c>
      <c r="Q44" s="261"/>
      <c r="R44" s="262"/>
      <c r="S44" s="377">
        <v>272000</v>
      </c>
      <c r="T44" s="377">
        <v>0</v>
      </c>
      <c r="U44" s="377">
        <v>820475</v>
      </c>
      <c r="V44" s="377">
        <v>0</v>
      </c>
      <c r="W44" s="377">
        <v>0</v>
      </c>
      <c r="X44" s="377">
        <v>0</v>
      </c>
      <c r="Y44" s="377">
        <v>0</v>
      </c>
      <c r="Z44" s="377">
        <v>5908689</v>
      </c>
    </row>
    <row r="45" spans="1:26" ht="14.25">
      <c r="A45" s="317" t="s">
        <v>444</v>
      </c>
      <c r="B45" s="317" t="s">
        <v>610</v>
      </c>
      <c r="C45" s="265"/>
      <c r="D45" s="317" t="s">
        <v>702</v>
      </c>
      <c r="E45" s="261"/>
      <c r="F45" s="261"/>
      <c r="G45" s="261"/>
      <c r="H45" s="262"/>
      <c r="I45" s="371">
        <v>220000</v>
      </c>
      <c r="J45" s="371">
        <v>0</v>
      </c>
      <c r="K45" s="372">
        <v>135000</v>
      </c>
      <c r="L45" s="262"/>
      <c r="M45" s="371">
        <v>0</v>
      </c>
      <c r="N45" s="372">
        <v>85750</v>
      </c>
      <c r="O45" s="262"/>
      <c r="P45" s="372">
        <v>0</v>
      </c>
      <c r="Q45" s="261"/>
      <c r="R45" s="262"/>
      <c r="S45" s="371">
        <v>9000</v>
      </c>
      <c r="T45" s="371">
        <v>0</v>
      </c>
      <c r="U45" s="371">
        <v>323200</v>
      </c>
      <c r="V45" s="371">
        <v>0</v>
      </c>
      <c r="W45" s="371">
        <v>0</v>
      </c>
      <c r="X45" s="371">
        <v>0</v>
      </c>
      <c r="Y45" s="371">
        <v>0</v>
      </c>
      <c r="Z45" s="371">
        <v>772950</v>
      </c>
    </row>
    <row r="46" spans="1:26" ht="14.25">
      <c r="A46" s="318"/>
      <c r="B46" s="348"/>
      <c r="C46" s="308"/>
      <c r="D46" s="317" t="s">
        <v>704</v>
      </c>
      <c r="E46" s="261"/>
      <c r="F46" s="261"/>
      <c r="G46" s="261"/>
      <c r="H46" s="262"/>
      <c r="I46" s="371">
        <v>15000</v>
      </c>
      <c r="J46" s="371">
        <v>0</v>
      </c>
      <c r="K46" s="372">
        <v>10000</v>
      </c>
      <c r="L46" s="262"/>
      <c r="M46" s="371">
        <v>0</v>
      </c>
      <c r="N46" s="372">
        <v>5000</v>
      </c>
      <c r="O46" s="262"/>
      <c r="P46" s="372">
        <v>0</v>
      </c>
      <c r="Q46" s="261"/>
      <c r="R46" s="262"/>
      <c r="S46" s="371">
        <v>0</v>
      </c>
      <c r="T46" s="371">
        <v>0</v>
      </c>
      <c r="U46" s="371">
        <v>5000</v>
      </c>
      <c r="V46" s="371">
        <v>0</v>
      </c>
      <c r="W46" s="371">
        <v>0</v>
      </c>
      <c r="X46" s="371">
        <v>0</v>
      </c>
      <c r="Y46" s="371">
        <v>0</v>
      </c>
      <c r="Z46" s="371">
        <v>35000</v>
      </c>
    </row>
    <row r="47" spans="1:26" ht="14.25">
      <c r="A47" s="318"/>
      <c r="B47" s="348"/>
      <c r="C47" s="308"/>
      <c r="D47" s="317" t="s">
        <v>647</v>
      </c>
      <c r="E47" s="261"/>
      <c r="F47" s="261"/>
      <c r="G47" s="261"/>
      <c r="H47" s="262"/>
      <c r="I47" s="371">
        <v>116000</v>
      </c>
      <c r="J47" s="371">
        <v>0</v>
      </c>
      <c r="K47" s="372">
        <v>31000</v>
      </c>
      <c r="L47" s="262"/>
      <c r="M47" s="371">
        <v>0</v>
      </c>
      <c r="N47" s="372">
        <v>27000</v>
      </c>
      <c r="O47" s="262"/>
      <c r="P47" s="372">
        <v>0</v>
      </c>
      <c r="Q47" s="261"/>
      <c r="R47" s="262"/>
      <c r="S47" s="371">
        <v>0</v>
      </c>
      <c r="T47" s="371">
        <v>0</v>
      </c>
      <c r="U47" s="371">
        <v>61500</v>
      </c>
      <c r="V47" s="371">
        <v>0</v>
      </c>
      <c r="W47" s="371">
        <v>0</v>
      </c>
      <c r="X47" s="371">
        <v>0</v>
      </c>
      <c r="Y47" s="371">
        <v>0</v>
      </c>
      <c r="Z47" s="371">
        <v>235500</v>
      </c>
    </row>
    <row r="48" spans="1:26" ht="14.25">
      <c r="A48" s="318"/>
      <c r="B48" s="348"/>
      <c r="C48" s="308"/>
      <c r="D48" s="317" t="s">
        <v>649</v>
      </c>
      <c r="E48" s="261"/>
      <c r="F48" s="261"/>
      <c r="G48" s="261"/>
      <c r="H48" s="262"/>
      <c r="I48" s="371">
        <v>57961</v>
      </c>
      <c r="J48" s="371">
        <v>0</v>
      </c>
      <c r="K48" s="372">
        <v>3000</v>
      </c>
      <c r="L48" s="262"/>
      <c r="M48" s="371">
        <v>0</v>
      </c>
      <c r="N48" s="372">
        <v>0</v>
      </c>
      <c r="O48" s="262"/>
      <c r="P48" s="372">
        <v>4800</v>
      </c>
      <c r="Q48" s="261"/>
      <c r="R48" s="262"/>
      <c r="S48" s="371">
        <v>0</v>
      </c>
      <c r="T48" s="371">
        <v>0</v>
      </c>
      <c r="U48" s="371">
        <v>0</v>
      </c>
      <c r="V48" s="371">
        <v>0</v>
      </c>
      <c r="W48" s="371">
        <v>0</v>
      </c>
      <c r="X48" s="371">
        <v>0</v>
      </c>
      <c r="Y48" s="371">
        <v>0</v>
      </c>
      <c r="Z48" s="371">
        <v>65761</v>
      </c>
    </row>
    <row r="49" spans="1:26" ht="14.25">
      <c r="A49" s="318"/>
      <c r="B49" s="332"/>
      <c r="C49" s="268"/>
      <c r="D49" s="373" t="s">
        <v>730</v>
      </c>
      <c r="E49" s="261"/>
      <c r="F49" s="261"/>
      <c r="G49" s="261"/>
      <c r="H49" s="262"/>
      <c r="I49" s="374">
        <v>408961</v>
      </c>
      <c r="J49" s="374">
        <v>0</v>
      </c>
      <c r="K49" s="375">
        <v>179000</v>
      </c>
      <c r="L49" s="262"/>
      <c r="M49" s="374">
        <v>0</v>
      </c>
      <c r="N49" s="375">
        <v>117750</v>
      </c>
      <c r="O49" s="262"/>
      <c r="P49" s="375">
        <v>4800</v>
      </c>
      <c r="Q49" s="261"/>
      <c r="R49" s="262"/>
      <c r="S49" s="374">
        <v>9000</v>
      </c>
      <c r="T49" s="374">
        <v>0</v>
      </c>
      <c r="U49" s="374">
        <v>389700</v>
      </c>
      <c r="V49" s="374">
        <v>0</v>
      </c>
      <c r="W49" s="374">
        <v>0</v>
      </c>
      <c r="X49" s="374">
        <v>0</v>
      </c>
      <c r="Y49" s="374">
        <v>0</v>
      </c>
      <c r="Z49" s="374">
        <v>1109211</v>
      </c>
    </row>
    <row r="50" spans="1:26" ht="14.25">
      <c r="A50" s="319"/>
      <c r="B50" s="376" t="s">
        <v>731</v>
      </c>
      <c r="C50" s="261"/>
      <c r="D50" s="261"/>
      <c r="E50" s="261"/>
      <c r="F50" s="261"/>
      <c r="G50" s="261"/>
      <c r="H50" s="262"/>
      <c r="I50" s="377">
        <v>408961</v>
      </c>
      <c r="J50" s="377">
        <v>0</v>
      </c>
      <c r="K50" s="378">
        <v>179000</v>
      </c>
      <c r="L50" s="262"/>
      <c r="M50" s="377">
        <v>0</v>
      </c>
      <c r="N50" s="378">
        <v>117750</v>
      </c>
      <c r="O50" s="262"/>
      <c r="P50" s="378">
        <v>4800</v>
      </c>
      <c r="Q50" s="261"/>
      <c r="R50" s="262"/>
      <c r="S50" s="377">
        <v>9000</v>
      </c>
      <c r="T50" s="377">
        <v>0</v>
      </c>
      <c r="U50" s="377">
        <v>389700</v>
      </c>
      <c r="V50" s="377">
        <v>0</v>
      </c>
      <c r="W50" s="377">
        <v>0</v>
      </c>
      <c r="X50" s="377">
        <v>0</v>
      </c>
      <c r="Y50" s="377">
        <v>0</v>
      </c>
      <c r="Z50" s="377">
        <v>1109211</v>
      </c>
    </row>
    <row r="51" spans="1:26" ht="14.25">
      <c r="A51" s="317" t="s">
        <v>449</v>
      </c>
      <c r="B51" s="317" t="s">
        <v>610</v>
      </c>
      <c r="C51" s="265"/>
      <c r="D51" s="317" t="s">
        <v>651</v>
      </c>
      <c r="E51" s="261"/>
      <c r="F51" s="261"/>
      <c r="G51" s="261"/>
      <c r="H51" s="262"/>
      <c r="I51" s="371">
        <v>211608</v>
      </c>
      <c r="J51" s="371">
        <v>0</v>
      </c>
      <c r="K51" s="372">
        <v>58000</v>
      </c>
      <c r="L51" s="262"/>
      <c r="M51" s="371">
        <v>0</v>
      </c>
      <c r="N51" s="372">
        <v>38000</v>
      </c>
      <c r="O51" s="262"/>
      <c r="P51" s="372">
        <v>0</v>
      </c>
      <c r="Q51" s="261"/>
      <c r="R51" s="262"/>
      <c r="S51" s="371">
        <v>0</v>
      </c>
      <c r="T51" s="371">
        <v>0</v>
      </c>
      <c r="U51" s="371">
        <v>100000</v>
      </c>
      <c r="V51" s="371">
        <v>0</v>
      </c>
      <c r="W51" s="371">
        <v>0</v>
      </c>
      <c r="X51" s="371">
        <v>0</v>
      </c>
      <c r="Y51" s="371">
        <v>0</v>
      </c>
      <c r="Z51" s="371">
        <v>407608</v>
      </c>
    </row>
    <row r="52" spans="1:26" ht="14.25">
      <c r="A52" s="318"/>
      <c r="B52" s="348"/>
      <c r="C52" s="308"/>
      <c r="D52" s="317" t="s">
        <v>653</v>
      </c>
      <c r="E52" s="261"/>
      <c r="F52" s="261"/>
      <c r="G52" s="261"/>
      <c r="H52" s="262"/>
      <c r="I52" s="371">
        <v>57250</v>
      </c>
      <c r="J52" s="371">
        <v>0</v>
      </c>
      <c r="K52" s="372">
        <v>0</v>
      </c>
      <c r="L52" s="262"/>
      <c r="M52" s="371">
        <v>0</v>
      </c>
      <c r="N52" s="372">
        <v>0</v>
      </c>
      <c r="O52" s="262"/>
      <c r="P52" s="372">
        <v>0</v>
      </c>
      <c r="Q52" s="261"/>
      <c r="R52" s="262"/>
      <c r="S52" s="371">
        <v>0</v>
      </c>
      <c r="T52" s="371">
        <v>0</v>
      </c>
      <c r="U52" s="371">
        <v>0</v>
      </c>
      <c r="V52" s="371">
        <v>0</v>
      </c>
      <c r="W52" s="371">
        <v>0</v>
      </c>
      <c r="X52" s="371">
        <v>0</v>
      </c>
      <c r="Y52" s="371">
        <v>0</v>
      </c>
      <c r="Z52" s="371">
        <v>57250</v>
      </c>
    </row>
    <row r="53" spans="1:26" ht="14.25">
      <c r="A53" s="318"/>
      <c r="B53" s="348"/>
      <c r="C53" s="308"/>
      <c r="D53" s="317" t="s">
        <v>655</v>
      </c>
      <c r="E53" s="261"/>
      <c r="F53" s="261"/>
      <c r="G53" s="261"/>
      <c r="H53" s="262"/>
      <c r="I53" s="371">
        <v>770298</v>
      </c>
      <c r="J53" s="371">
        <v>2000</v>
      </c>
      <c r="K53" s="372">
        <v>22124</v>
      </c>
      <c r="L53" s="262"/>
      <c r="M53" s="371">
        <v>316100</v>
      </c>
      <c r="N53" s="372">
        <v>46020</v>
      </c>
      <c r="O53" s="262"/>
      <c r="P53" s="372">
        <v>222920</v>
      </c>
      <c r="Q53" s="261"/>
      <c r="R53" s="262"/>
      <c r="S53" s="371">
        <v>0</v>
      </c>
      <c r="T53" s="371">
        <v>100000</v>
      </c>
      <c r="U53" s="371">
        <v>40000</v>
      </c>
      <c r="V53" s="371">
        <v>150000</v>
      </c>
      <c r="W53" s="371">
        <v>222098</v>
      </c>
      <c r="X53" s="371">
        <v>0</v>
      </c>
      <c r="Y53" s="371">
        <v>0</v>
      </c>
      <c r="Z53" s="371">
        <v>1891560</v>
      </c>
    </row>
    <row r="54" spans="1:26" ht="14.25">
      <c r="A54" s="318"/>
      <c r="B54" s="348"/>
      <c r="C54" s="308"/>
      <c r="D54" s="317" t="s">
        <v>657</v>
      </c>
      <c r="E54" s="261"/>
      <c r="F54" s="261"/>
      <c r="G54" s="261"/>
      <c r="H54" s="262"/>
      <c r="I54" s="371">
        <v>51570</v>
      </c>
      <c r="J54" s="371">
        <v>0</v>
      </c>
      <c r="K54" s="372">
        <v>30000</v>
      </c>
      <c r="L54" s="262"/>
      <c r="M54" s="371">
        <v>0</v>
      </c>
      <c r="N54" s="372">
        <v>13500</v>
      </c>
      <c r="O54" s="262"/>
      <c r="P54" s="372">
        <v>0</v>
      </c>
      <c r="Q54" s="261"/>
      <c r="R54" s="262"/>
      <c r="S54" s="371">
        <v>0</v>
      </c>
      <c r="T54" s="371">
        <v>10000</v>
      </c>
      <c r="U54" s="371">
        <v>20000</v>
      </c>
      <c r="V54" s="371">
        <v>0</v>
      </c>
      <c r="W54" s="371">
        <v>0</v>
      </c>
      <c r="X54" s="371">
        <v>0</v>
      </c>
      <c r="Y54" s="371">
        <v>0</v>
      </c>
      <c r="Z54" s="371">
        <v>125070</v>
      </c>
    </row>
    <row r="55" spans="1:26" ht="14.25">
      <c r="A55" s="318"/>
      <c r="B55" s="332"/>
      <c r="C55" s="268"/>
      <c r="D55" s="373" t="s">
        <v>730</v>
      </c>
      <c r="E55" s="261"/>
      <c r="F55" s="261"/>
      <c r="G55" s="261"/>
      <c r="H55" s="262"/>
      <c r="I55" s="374">
        <v>1090726</v>
      </c>
      <c r="J55" s="374">
        <v>2000</v>
      </c>
      <c r="K55" s="375">
        <v>110124</v>
      </c>
      <c r="L55" s="262"/>
      <c r="M55" s="374">
        <v>316100</v>
      </c>
      <c r="N55" s="375">
        <v>97520</v>
      </c>
      <c r="O55" s="262"/>
      <c r="P55" s="375">
        <v>222920</v>
      </c>
      <c r="Q55" s="261"/>
      <c r="R55" s="262"/>
      <c r="S55" s="374">
        <v>0</v>
      </c>
      <c r="T55" s="374">
        <v>110000</v>
      </c>
      <c r="U55" s="374">
        <v>160000</v>
      </c>
      <c r="V55" s="374">
        <v>150000</v>
      </c>
      <c r="W55" s="374">
        <v>222098</v>
      </c>
      <c r="X55" s="374">
        <v>0</v>
      </c>
      <c r="Y55" s="374">
        <v>0</v>
      </c>
      <c r="Z55" s="374">
        <v>2481488</v>
      </c>
    </row>
    <row r="56" spans="1:26" ht="14.25">
      <c r="A56" s="319"/>
      <c r="B56" s="376" t="s">
        <v>731</v>
      </c>
      <c r="C56" s="261"/>
      <c r="D56" s="261"/>
      <c r="E56" s="261"/>
      <c r="F56" s="261"/>
      <c r="G56" s="261"/>
      <c r="H56" s="262"/>
      <c r="I56" s="377">
        <v>1090726</v>
      </c>
      <c r="J56" s="377">
        <v>2000</v>
      </c>
      <c r="K56" s="378">
        <v>110124</v>
      </c>
      <c r="L56" s="262"/>
      <c r="M56" s="377">
        <v>316100</v>
      </c>
      <c r="N56" s="378">
        <v>97520</v>
      </c>
      <c r="O56" s="262"/>
      <c r="P56" s="378">
        <v>222920</v>
      </c>
      <c r="Q56" s="261"/>
      <c r="R56" s="262"/>
      <c r="S56" s="377">
        <v>0</v>
      </c>
      <c r="T56" s="377">
        <v>110000</v>
      </c>
      <c r="U56" s="377">
        <v>160000</v>
      </c>
      <c r="V56" s="377">
        <v>150000</v>
      </c>
      <c r="W56" s="377">
        <v>222098</v>
      </c>
      <c r="X56" s="377">
        <v>0</v>
      </c>
      <c r="Y56" s="377">
        <v>0</v>
      </c>
      <c r="Z56" s="377">
        <v>2481488</v>
      </c>
    </row>
    <row r="57" spans="1:26" ht="14.25">
      <c r="A57" s="317" t="s">
        <v>454</v>
      </c>
      <c r="B57" s="317" t="s">
        <v>610</v>
      </c>
      <c r="C57" s="265"/>
      <c r="D57" s="317" t="s">
        <v>659</v>
      </c>
      <c r="E57" s="261"/>
      <c r="F57" s="261"/>
      <c r="G57" s="261"/>
      <c r="H57" s="262"/>
      <c r="I57" s="371">
        <v>0</v>
      </c>
      <c r="J57" s="371">
        <v>0</v>
      </c>
      <c r="K57" s="372">
        <v>61917</v>
      </c>
      <c r="L57" s="262"/>
      <c r="M57" s="371">
        <v>0</v>
      </c>
      <c r="N57" s="372">
        <v>36</v>
      </c>
      <c r="O57" s="262"/>
      <c r="P57" s="372">
        <v>0</v>
      </c>
      <c r="Q57" s="261"/>
      <c r="R57" s="262"/>
      <c r="S57" s="371">
        <v>0</v>
      </c>
      <c r="T57" s="371">
        <v>0</v>
      </c>
      <c r="U57" s="371">
        <v>0</v>
      </c>
      <c r="V57" s="371">
        <v>0</v>
      </c>
      <c r="W57" s="371">
        <v>0</v>
      </c>
      <c r="X57" s="371">
        <v>0</v>
      </c>
      <c r="Y57" s="371">
        <v>0</v>
      </c>
      <c r="Z57" s="371">
        <v>61953</v>
      </c>
    </row>
    <row r="58" spans="1:26" ht="14.25">
      <c r="A58" s="318"/>
      <c r="B58" s="348"/>
      <c r="C58" s="308"/>
      <c r="D58" s="317" t="s">
        <v>706</v>
      </c>
      <c r="E58" s="261"/>
      <c r="F58" s="261"/>
      <c r="G58" s="261"/>
      <c r="H58" s="262"/>
      <c r="I58" s="371">
        <v>0</v>
      </c>
      <c r="J58" s="371">
        <v>0</v>
      </c>
      <c r="K58" s="372">
        <v>0</v>
      </c>
      <c r="L58" s="262"/>
      <c r="M58" s="371">
        <v>0</v>
      </c>
      <c r="N58" s="372">
        <v>0</v>
      </c>
      <c r="O58" s="262"/>
      <c r="P58" s="372">
        <v>0</v>
      </c>
      <c r="Q58" s="261"/>
      <c r="R58" s="262"/>
      <c r="S58" s="371">
        <v>0</v>
      </c>
      <c r="T58" s="371">
        <v>0</v>
      </c>
      <c r="U58" s="371">
        <v>60000</v>
      </c>
      <c r="V58" s="371">
        <v>0</v>
      </c>
      <c r="W58" s="371">
        <v>0</v>
      </c>
      <c r="X58" s="371">
        <v>0</v>
      </c>
      <c r="Y58" s="371">
        <v>0</v>
      </c>
      <c r="Z58" s="371">
        <v>60000</v>
      </c>
    </row>
    <row r="59" spans="1:26" ht="14.25">
      <c r="A59" s="318"/>
      <c r="B59" s="348"/>
      <c r="C59" s="308"/>
      <c r="D59" s="317" t="s">
        <v>661</v>
      </c>
      <c r="E59" s="261"/>
      <c r="F59" s="261"/>
      <c r="G59" s="261"/>
      <c r="H59" s="262"/>
      <c r="I59" s="371">
        <v>0</v>
      </c>
      <c r="J59" s="371">
        <v>0</v>
      </c>
      <c r="K59" s="372">
        <v>17659</v>
      </c>
      <c r="L59" s="262"/>
      <c r="M59" s="371">
        <v>0</v>
      </c>
      <c r="N59" s="372">
        <v>3</v>
      </c>
      <c r="O59" s="262"/>
      <c r="P59" s="372">
        <v>0</v>
      </c>
      <c r="Q59" s="261"/>
      <c r="R59" s="262"/>
      <c r="S59" s="371">
        <v>0</v>
      </c>
      <c r="T59" s="371">
        <v>0</v>
      </c>
      <c r="U59" s="371">
        <v>0</v>
      </c>
      <c r="V59" s="371">
        <v>0</v>
      </c>
      <c r="W59" s="371">
        <v>0</v>
      </c>
      <c r="X59" s="371">
        <v>0</v>
      </c>
      <c r="Y59" s="371">
        <v>0</v>
      </c>
      <c r="Z59" s="371">
        <v>17662</v>
      </c>
    </row>
    <row r="60" spans="1:26" ht="14.25">
      <c r="A60" s="318"/>
      <c r="B60" s="348"/>
      <c r="C60" s="308"/>
      <c r="D60" s="317" t="s">
        <v>663</v>
      </c>
      <c r="E60" s="261"/>
      <c r="F60" s="261"/>
      <c r="G60" s="261"/>
      <c r="H60" s="262"/>
      <c r="I60" s="371">
        <v>0</v>
      </c>
      <c r="J60" s="371">
        <v>0</v>
      </c>
      <c r="K60" s="372">
        <v>0</v>
      </c>
      <c r="L60" s="262"/>
      <c r="M60" s="371">
        <v>0</v>
      </c>
      <c r="N60" s="372">
        <v>0</v>
      </c>
      <c r="O60" s="262"/>
      <c r="P60" s="372">
        <v>523874.98</v>
      </c>
      <c r="Q60" s="261"/>
      <c r="R60" s="262"/>
      <c r="S60" s="371">
        <v>0</v>
      </c>
      <c r="T60" s="371">
        <v>0</v>
      </c>
      <c r="U60" s="371">
        <v>0</v>
      </c>
      <c r="V60" s="371">
        <v>0</v>
      </c>
      <c r="W60" s="371">
        <v>0</v>
      </c>
      <c r="X60" s="371">
        <v>0</v>
      </c>
      <c r="Y60" s="371">
        <v>0</v>
      </c>
      <c r="Z60" s="371">
        <v>523874.98</v>
      </c>
    </row>
    <row r="61" spans="1:26" ht="14.25">
      <c r="A61" s="318"/>
      <c r="B61" s="348"/>
      <c r="C61" s="308"/>
      <c r="D61" s="317" t="s">
        <v>708</v>
      </c>
      <c r="E61" s="261"/>
      <c r="F61" s="261"/>
      <c r="G61" s="261"/>
      <c r="H61" s="262"/>
      <c r="I61" s="371">
        <v>0</v>
      </c>
      <c r="J61" s="371">
        <v>0</v>
      </c>
      <c r="K61" s="372">
        <v>0</v>
      </c>
      <c r="L61" s="262"/>
      <c r="M61" s="371">
        <v>0</v>
      </c>
      <c r="N61" s="372">
        <v>0</v>
      </c>
      <c r="O61" s="262"/>
      <c r="P61" s="372">
        <v>0</v>
      </c>
      <c r="Q61" s="261"/>
      <c r="R61" s="262"/>
      <c r="S61" s="371">
        <v>0</v>
      </c>
      <c r="T61" s="371">
        <v>0</v>
      </c>
      <c r="U61" s="371">
        <v>100000</v>
      </c>
      <c r="V61" s="371">
        <v>0</v>
      </c>
      <c r="W61" s="371">
        <v>0</v>
      </c>
      <c r="X61" s="371">
        <v>0</v>
      </c>
      <c r="Y61" s="371">
        <v>0</v>
      </c>
      <c r="Z61" s="371">
        <v>100000</v>
      </c>
    </row>
    <row r="62" spans="1:26" ht="14.25">
      <c r="A62" s="318"/>
      <c r="B62" s="348"/>
      <c r="C62" s="308"/>
      <c r="D62" s="317" t="s">
        <v>665</v>
      </c>
      <c r="E62" s="261"/>
      <c r="F62" s="261"/>
      <c r="G62" s="261"/>
      <c r="H62" s="262"/>
      <c r="I62" s="371">
        <v>27500</v>
      </c>
      <c r="J62" s="371">
        <v>0</v>
      </c>
      <c r="K62" s="372">
        <v>0</v>
      </c>
      <c r="L62" s="262"/>
      <c r="M62" s="371">
        <v>0</v>
      </c>
      <c r="N62" s="372">
        <v>0</v>
      </c>
      <c r="O62" s="262"/>
      <c r="P62" s="372">
        <v>0</v>
      </c>
      <c r="Q62" s="261"/>
      <c r="R62" s="262"/>
      <c r="S62" s="371">
        <v>0</v>
      </c>
      <c r="T62" s="371">
        <v>0</v>
      </c>
      <c r="U62" s="371">
        <v>0</v>
      </c>
      <c r="V62" s="371">
        <v>0</v>
      </c>
      <c r="W62" s="371">
        <v>0</v>
      </c>
      <c r="X62" s="371">
        <v>0</v>
      </c>
      <c r="Y62" s="371">
        <v>0</v>
      </c>
      <c r="Z62" s="371">
        <v>27500</v>
      </c>
    </row>
    <row r="63" spans="1:26" ht="14.25">
      <c r="A63" s="318"/>
      <c r="B63" s="348"/>
      <c r="C63" s="308"/>
      <c r="D63" s="317" t="s">
        <v>667</v>
      </c>
      <c r="E63" s="261"/>
      <c r="F63" s="261"/>
      <c r="G63" s="261"/>
      <c r="H63" s="262"/>
      <c r="I63" s="371">
        <v>178228</v>
      </c>
      <c r="J63" s="371">
        <v>0</v>
      </c>
      <c r="K63" s="372">
        <v>0</v>
      </c>
      <c r="L63" s="262"/>
      <c r="M63" s="371">
        <v>0</v>
      </c>
      <c r="N63" s="372">
        <v>0</v>
      </c>
      <c r="O63" s="262"/>
      <c r="P63" s="372">
        <v>0</v>
      </c>
      <c r="Q63" s="261"/>
      <c r="R63" s="262"/>
      <c r="S63" s="371">
        <v>0</v>
      </c>
      <c r="T63" s="371">
        <v>0</v>
      </c>
      <c r="U63" s="371">
        <v>0</v>
      </c>
      <c r="V63" s="371">
        <v>0</v>
      </c>
      <c r="W63" s="371">
        <v>0</v>
      </c>
      <c r="X63" s="371">
        <v>0</v>
      </c>
      <c r="Y63" s="371">
        <v>0</v>
      </c>
      <c r="Z63" s="371">
        <v>178228</v>
      </c>
    </row>
    <row r="64" spans="1:26" ht="14.25">
      <c r="A64" s="318"/>
      <c r="B64" s="348"/>
      <c r="C64" s="308"/>
      <c r="D64" s="317" t="s">
        <v>669</v>
      </c>
      <c r="E64" s="261"/>
      <c r="F64" s="261"/>
      <c r="G64" s="261"/>
      <c r="H64" s="262"/>
      <c r="I64" s="371">
        <v>70000</v>
      </c>
      <c r="J64" s="371">
        <v>0</v>
      </c>
      <c r="K64" s="372">
        <v>76700</v>
      </c>
      <c r="L64" s="262"/>
      <c r="M64" s="371">
        <v>0</v>
      </c>
      <c r="N64" s="372">
        <v>25000</v>
      </c>
      <c r="O64" s="262"/>
      <c r="P64" s="372">
        <v>0</v>
      </c>
      <c r="Q64" s="261"/>
      <c r="R64" s="262"/>
      <c r="S64" s="371">
        <v>0</v>
      </c>
      <c r="T64" s="371">
        <v>0</v>
      </c>
      <c r="U64" s="371">
        <v>30000</v>
      </c>
      <c r="V64" s="371">
        <v>0</v>
      </c>
      <c r="W64" s="371">
        <v>0</v>
      </c>
      <c r="X64" s="371">
        <v>0</v>
      </c>
      <c r="Y64" s="371">
        <v>0</v>
      </c>
      <c r="Z64" s="371">
        <v>201700</v>
      </c>
    </row>
    <row r="65" spans="1:26" ht="14.25">
      <c r="A65" s="318"/>
      <c r="B65" s="332"/>
      <c r="C65" s="268"/>
      <c r="D65" s="373" t="s">
        <v>730</v>
      </c>
      <c r="E65" s="261"/>
      <c r="F65" s="261"/>
      <c r="G65" s="261"/>
      <c r="H65" s="262"/>
      <c r="I65" s="374">
        <v>275728</v>
      </c>
      <c r="J65" s="374">
        <v>0</v>
      </c>
      <c r="K65" s="375">
        <v>156276</v>
      </c>
      <c r="L65" s="262"/>
      <c r="M65" s="374">
        <v>0</v>
      </c>
      <c r="N65" s="375">
        <v>25039</v>
      </c>
      <c r="O65" s="262"/>
      <c r="P65" s="375">
        <v>523874.98</v>
      </c>
      <c r="Q65" s="261"/>
      <c r="R65" s="262"/>
      <c r="S65" s="374">
        <v>0</v>
      </c>
      <c r="T65" s="374">
        <v>0</v>
      </c>
      <c r="U65" s="374">
        <v>190000</v>
      </c>
      <c r="V65" s="374">
        <v>0</v>
      </c>
      <c r="W65" s="374">
        <v>0</v>
      </c>
      <c r="X65" s="374">
        <v>0</v>
      </c>
      <c r="Y65" s="374">
        <v>0</v>
      </c>
      <c r="Z65" s="374">
        <v>1170917.98</v>
      </c>
    </row>
    <row r="66" spans="1:26" ht="14.25">
      <c r="A66" s="319"/>
      <c r="B66" s="376" t="s">
        <v>731</v>
      </c>
      <c r="C66" s="261"/>
      <c r="D66" s="261"/>
      <c r="E66" s="261"/>
      <c r="F66" s="261"/>
      <c r="G66" s="261"/>
      <c r="H66" s="262"/>
      <c r="I66" s="377">
        <v>275728</v>
      </c>
      <c r="J66" s="377">
        <v>0</v>
      </c>
      <c r="K66" s="378">
        <v>156276</v>
      </c>
      <c r="L66" s="262"/>
      <c r="M66" s="377">
        <v>0</v>
      </c>
      <c r="N66" s="378">
        <v>25039</v>
      </c>
      <c r="O66" s="262"/>
      <c r="P66" s="378">
        <v>523874.98</v>
      </c>
      <c r="Q66" s="261"/>
      <c r="R66" s="262"/>
      <c r="S66" s="377">
        <v>0</v>
      </c>
      <c r="T66" s="377">
        <v>0</v>
      </c>
      <c r="U66" s="377">
        <v>190000</v>
      </c>
      <c r="V66" s="377">
        <v>0</v>
      </c>
      <c r="W66" s="377">
        <v>0</v>
      </c>
      <c r="X66" s="377">
        <v>0</v>
      </c>
      <c r="Y66" s="377">
        <v>0</v>
      </c>
      <c r="Z66" s="377">
        <v>1170917.98</v>
      </c>
    </row>
    <row r="67" spans="1:26" ht="14.25">
      <c r="A67" s="209"/>
      <c r="B67" s="385"/>
      <c r="C67" s="208"/>
      <c r="D67" s="206"/>
      <c r="E67" s="206"/>
      <c r="F67" s="206"/>
      <c r="G67" s="206"/>
      <c r="H67" s="207"/>
      <c r="I67" s="377"/>
      <c r="J67" s="377"/>
      <c r="K67" s="377"/>
      <c r="L67" s="207"/>
      <c r="M67" s="377"/>
      <c r="N67" s="377"/>
      <c r="O67" s="207"/>
      <c r="P67" s="377"/>
      <c r="Q67" s="206"/>
      <c r="R67" s="207"/>
      <c r="S67" s="377"/>
      <c r="T67" s="377"/>
      <c r="U67" s="377"/>
      <c r="V67" s="377"/>
      <c r="W67" s="377"/>
      <c r="X67" s="377"/>
      <c r="Y67" s="377"/>
      <c r="Z67" s="377"/>
    </row>
    <row r="68" spans="1:26" ht="14.25">
      <c r="A68" s="209"/>
      <c r="B68" s="385"/>
      <c r="C68" s="208"/>
      <c r="D68" s="206"/>
      <c r="E68" s="206"/>
      <c r="F68" s="206"/>
      <c r="G68" s="206"/>
      <c r="H68" s="207"/>
      <c r="I68" s="377"/>
      <c r="J68" s="377"/>
      <c r="K68" s="377"/>
      <c r="L68" s="207"/>
      <c r="M68" s="377"/>
      <c r="N68" s="377"/>
      <c r="O68" s="207"/>
      <c r="P68" s="377"/>
      <c r="Q68" s="206"/>
      <c r="R68" s="207"/>
      <c r="S68" s="377"/>
      <c r="T68" s="377"/>
      <c r="U68" s="377"/>
      <c r="V68" s="377"/>
      <c r="W68" s="377"/>
      <c r="X68" s="377"/>
      <c r="Y68" s="377"/>
      <c r="Z68" s="377"/>
    </row>
    <row r="69" spans="1:26" ht="14.25">
      <c r="A69" s="209"/>
      <c r="B69" s="385"/>
      <c r="C69" s="208"/>
      <c r="D69" s="206" t="s">
        <v>732</v>
      </c>
      <c r="E69" s="206"/>
      <c r="F69" s="206"/>
      <c r="G69" s="206"/>
      <c r="H69" s="207"/>
      <c r="I69" s="377"/>
      <c r="J69" s="377"/>
      <c r="K69" s="377"/>
      <c r="L69" s="207"/>
      <c r="M69" s="377"/>
      <c r="N69" s="377"/>
      <c r="O69" s="207"/>
      <c r="P69" s="377"/>
      <c r="Q69" s="206"/>
      <c r="R69" s="207"/>
      <c r="S69" s="377"/>
      <c r="T69" s="377"/>
      <c r="U69" s="377"/>
      <c r="V69" s="377"/>
      <c r="W69" s="377"/>
      <c r="X69" s="377"/>
      <c r="Y69" s="377"/>
      <c r="Z69" s="377"/>
    </row>
    <row r="70" spans="1:26" ht="14.25">
      <c r="A70" s="209"/>
      <c r="B70" s="385"/>
      <c r="C70" s="208"/>
      <c r="D70" s="206"/>
      <c r="E70" s="206"/>
      <c r="F70" s="206"/>
      <c r="G70" s="206"/>
      <c r="H70" s="207"/>
      <c r="I70" s="377"/>
      <c r="J70" s="377"/>
      <c r="K70" s="377"/>
      <c r="L70" s="207"/>
      <c r="M70" s="377"/>
      <c r="N70" s="377"/>
      <c r="O70" s="207"/>
      <c r="P70" s="377"/>
      <c r="Q70" s="206"/>
      <c r="R70" s="207"/>
      <c r="S70" s="377"/>
      <c r="T70" s="377"/>
      <c r="U70" s="377"/>
      <c r="V70" s="377"/>
      <c r="W70" s="377"/>
      <c r="X70" s="377"/>
      <c r="Y70" s="377"/>
      <c r="Z70" s="377"/>
    </row>
    <row r="71" spans="1:26" ht="14.25">
      <c r="A71" s="209"/>
      <c r="B71" s="385"/>
      <c r="C71" s="208"/>
      <c r="D71" s="206"/>
      <c r="E71" s="206"/>
      <c r="F71" s="206"/>
      <c r="G71" s="206"/>
      <c r="H71" s="207"/>
      <c r="I71" s="377"/>
      <c r="J71" s="377"/>
      <c r="K71" s="377"/>
      <c r="L71" s="207"/>
      <c r="M71" s="377"/>
      <c r="N71" s="377"/>
      <c r="O71" s="207"/>
      <c r="P71" s="377"/>
      <c r="Q71" s="206"/>
      <c r="R71" s="207"/>
      <c r="S71" s="377"/>
      <c r="T71" s="377"/>
      <c r="U71" s="377"/>
      <c r="V71" s="377"/>
      <c r="W71" s="377"/>
      <c r="X71" s="377"/>
      <c r="Y71" s="377"/>
      <c r="Z71" s="377"/>
    </row>
    <row r="72" spans="1:26" ht="14.25">
      <c r="A72" s="317" t="s">
        <v>459</v>
      </c>
      <c r="B72" s="317" t="s">
        <v>610</v>
      </c>
      <c r="C72" s="265"/>
      <c r="D72" s="317" t="s">
        <v>671</v>
      </c>
      <c r="E72" s="261"/>
      <c r="F72" s="261"/>
      <c r="G72" s="261"/>
      <c r="H72" s="262"/>
      <c r="I72" s="371">
        <v>197816.7</v>
      </c>
      <c r="J72" s="371">
        <v>0</v>
      </c>
      <c r="K72" s="372">
        <v>0</v>
      </c>
      <c r="L72" s="262"/>
      <c r="M72" s="371">
        <v>0</v>
      </c>
      <c r="N72" s="372">
        <v>46078.61</v>
      </c>
      <c r="O72" s="262"/>
      <c r="P72" s="372">
        <v>0</v>
      </c>
      <c r="Q72" s="261"/>
      <c r="R72" s="262"/>
      <c r="S72" s="371">
        <v>0</v>
      </c>
      <c r="T72" s="371">
        <v>0</v>
      </c>
      <c r="U72" s="371">
        <v>0</v>
      </c>
      <c r="V72" s="371">
        <v>0</v>
      </c>
      <c r="W72" s="371">
        <v>0</v>
      </c>
      <c r="X72" s="371">
        <v>0</v>
      </c>
      <c r="Y72" s="371">
        <v>0</v>
      </c>
      <c r="Z72" s="371">
        <v>243895.31</v>
      </c>
    </row>
    <row r="73" spans="1:26" ht="14.25">
      <c r="A73" s="318"/>
      <c r="B73" s="348"/>
      <c r="C73" s="308"/>
      <c r="D73" s="317" t="s">
        <v>673</v>
      </c>
      <c r="E73" s="261"/>
      <c r="F73" s="261"/>
      <c r="G73" s="261"/>
      <c r="H73" s="262"/>
      <c r="I73" s="371">
        <v>3580</v>
      </c>
      <c r="J73" s="371">
        <v>0</v>
      </c>
      <c r="K73" s="372">
        <v>0</v>
      </c>
      <c r="L73" s="262"/>
      <c r="M73" s="371">
        <v>0</v>
      </c>
      <c r="N73" s="372">
        <v>4550</v>
      </c>
      <c r="O73" s="262"/>
      <c r="P73" s="372">
        <v>0</v>
      </c>
      <c r="Q73" s="261"/>
      <c r="R73" s="262"/>
      <c r="S73" s="371">
        <v>0</v>
      </c>
      <c r="T73" s="371">
        <v>0</v>
      </c>
      <c r="U73" s="371">
        <v>0</v>
      </c>
      <c r="V73" s="371">
        <v>0</v>
      </c>
      <c r="W73" s="371">
        <v>0</v>
      </c>
      <c r="X73" s="371">
        <v>0</v>
      </c>
      <c r="Y73" s="371">
        <v>0</v>
      </c>
      <c r="Z73" s="371">
        <v>8130</v>
      </c>
    </row>
    <row r="74" spans="1:26" ht="14.25">
      <c r="A74" s="318"/>
      <c r="B74" s="348"/>
      <c r="C74" s="308"/>
      <c r="D74" s="317" t="s">
        <v>675</v>
      </c>
      <c r="E74" s="261"/>
      <c r="F74" s="261"/>
      <c r="G74" s="261"/>
      <c r="H74" s="262"/>
      <c r="I74" s="371">
        <v>16952.64</v>
      </c>
      <c r="J74" s="371">
        <v>0</v>
      </c>
      <c r="K74" s="372">
        <v>0</v>
      </c>
      <c r="L74" s="262"/>
      <c r="M74" s="371">
        <v>0</v>
      </c>
      <c r="N74" s="372">
        <v>8716</v>
      </c>
      <c r="O74" s="262"/>
      <c r="P74" s="372">
        <v>0</v>
      </c>
      <c r="Q74" s="261"/>
      <c r="R74" s="262"/>
      <c r="S74" s="371">
        <v>0</v>
      </c>
      <c r="T74" s="371">
        <v>0</v>
      </c>
      <c r="U74" s="371">
        <v>0</v>
      </c>
      <c r="V74" s="371">
        <v>0</v>
      </c>
      <c r="W74" s="371">
        <v>0</v>
      </c>
      <c r="X74" s="371">
        <v>0</v>
      </c>
      <c r="Y74" s="371">
        <v>0</v>
      </c>
      <c r="Z74" s="371">
        <v>25668.64</v>
      </c>
    </row>
    <row r="75" spans="1:26" ht="14.25">
      <c r="A75" s="318"/>
      <c r="B75" s="348"/>
      <c r="C75" s="308"/>
      <c r="D75" s="317" t="s">
        <v>710</v>
      </c>
      <c r="E75" s="261"/>
      <c r="F75" s="261"/>
      <c r="G75" s="261"/>
      <c r="H75" s="262"/>
      <c r="I75" s="371">
        <v>20000</v>
      </c>
      <c r="J75" s="371">
        <v>0</v>
      </c>
      <c r="K75" s="372">
        <v>0</v>
      </c>
      <c r="L75" s="262"/>
      <c r="M75" s="371">
        <v>0</v>
      </c>
      <c r="N75" s="372">
        <v>0</v>
      </c>
      <c r="O75" s="262"/>
      <c r="P75" s="372">
        <v>0</v>
      </c>
      <c r="Q75" s="261"/>
      <c r="R75" s="262"/>
      <c r="S75" s="371">
        <v>0</v>
      </c>
      <c r="T75" s="371">
        <v>0</v>
      </c>
      <c r="U75" s="371">
        <v>0</v>
      </c>
      <c r="V75" s="371">
        <v>0</v>
      </c>
      <c r="W75" s="371">
        <v>0</v>
      </c>
      <c r="X75" s="371">
        <v>0</v>
      </c>
      <c r="Y75" s="371">
        <v>0</v>
      </c>
      <c r="Z75" s="371">
        <v>20000</v>
      </c>
    </row>
    <row r="76" spans="1:26" ht="14.25">
      <c r="A76" s="318"/>
      <c r="B76" s="348"/>
      <c r="C76" s="308"/>
      <c r="D76" s="317" t="s">
        <v>677</v>
      </c>
      <c r="E76" s="261"/>
      <c r="F76" s="261"/>
      <c r="G76" s="261"/>
      <c r="H76" s="262"/>
      <c r="I76" s="371">
        <v>74271</v>
      </c>
      <c r="J76" s="371">
        <v>0</v>
      </c>
      <c r="K76" s="372">
        <v>0</v>
      </c>
      <c r="L76" s="262"/>
      <c r="M76" s="371">
        <v>0</v>
      </c>
      <c r="N76" s="372">
        <v>20538.1</v>
      </c>
      <c r="O76" s="262"/>
      <c r="P76" s="372">
        <v>0</v>
      </c>
      <c r="Q76" s="261"/>
      <c r="R76" s="262"/>
      <c r="S76" s="371">
        <v>0</v>
      </c>
      <c r="T76" s="371">
        <v>0</v>
      </c>
      <c r="U76" s="371">
        <v>0</v>
      </c>
      <c r="V76" s="371">
        <v>0</v>
      </c>
      <c r="W76" s="371">
        <v>0</v>
      </c>
      <c r="X76" s="371">
        <v>0</v>
      </c>
      <c r="Y76" s="371">
        <v>0</v>
      </c>
      <c r="Z76" s="371">
        <v>94809.1</v>
      </c>
    </row>
    <row r="77" spans="1:26" ht="14.25">
      <c r="A77" s="318"/>
      <c r="B77" s="332"/>
      <c r="C77" s="268"/>
      <c r="D77" s="373" t="s">
        <v>730</v>
      </c>
      <c r="E77" s="261"/>
      <c r="F77" s="261"/>
      <c r="G77" s="261"/>
      <c r="H77" s="262"/>
      <c r="I77" s="374">
        <v>312620.34</v>
      </c>
      <c r="J77" s="374">
        <v>0</v>
      </c>
      <c r="K77" s="375">
        <v>0</v>
      </c>
      <c r="L77" s="262"/>
      <c r="M77" s="374">
        <v>0</v>
      </c>
      <c r="N77" s="375">
        <v>79882.71</v>
      </c>
      <c r="O77" s="262"/>
      <c r="P77" s="375">
        <v>0</v>
      </c>
      <c r="Q77" s="261"/>
      <c r="R77" s="262"/>
      <c r="S77" s="374">
        <v>0</v>
      </c>
      <c r="T77" s="374">
        <v>0</v>
      </c>
      <c r="U77" s="374">
        <v>0</v>
      </c>
      <c r="V77" s="374">
        <v>0</v>
      </c>
      <c r="W77" s="374">
        <v>0</v>
      </c>
      <c r="X77" s="374">
        <v>0</v>
      </c>
      <c r="Y77" s="374">
        <v>0</v>
      </c>
      <c r="Z77" s="374">
        <v>392503.05</v>
      </c>
    </row>
    <row r="78" spans="1:26" ht="14.25">
      <c r="A78" s="319"/>
      <c r="B78" s="376" t="s">
        <v>731</v>
      </c>
      <c r="C78" s="261"/>
      <c r="D78" s="261"/>
      <c r="E78" s="261"/>
      <c r="F78" s="261"/>
      <c r="G78" s="261"/>
      <c r="H78" s="262"/>
      <c r="I78" s="377">
        <v>312620.34</v>
      </c>
      <c r="J78" s="377">
        <v>0</v>
      </c>
      <c r="K78" s="378">
        <v>0</v>
      </c>
      <c r="L78" s="262"/>
      <c r="M78" s="377">
        <v>0</v>
      </c>
      <c r="N78" s="378">
        <v>79882.71</v>
      </c>
      <c r="O78" s="262"/>
      <c r="P78" s="378">
        <v>0</v>
      </c>
      <c r="Q78" s="261"/>
      <c r="R78" s="262"/>
      <c r="S78" s="377">
        <v>0</v>
      </c>
      <c r="T78" s="377">
        <v>0</v>
      </c>
      <c r="U78" s="377">
        <v>0</v>
      </c>
      <c r="V78" s="377">
        <v>0</v>
      </c>
      <c r="W78" s="377">
        <v>0</v>
      </c>
      <c r="X78" s="377">
        <v>0</v>
      </c>
      <c r="Y78" s="377">
        <v>0</v>
      </c>
      <c r="Z78" s="377">
        <v>392503.05</v>
      </c>
    </row>
    <row r="79" spans="1:26" ht="14.25">
      <c r="A79" s="317" t="s">
        <v>463</v>
      </c>
      <c r="B79" s="317" t="s">
        <v>610</v>
      </c>
      <c r="C79" s="265"/>
      <c r="D79" s="317" t="s">
        <v>712</v>
      </c>
      <c r="E79" s="261"/>
      <c r="F79" s="261"/>
      <c r="G79" s="261"/>
      <c r="H79" s="262"/>
      <c r="I79" s="371">
        <v>21900</v>
      </c>
      <c r="J79" s="371">
        <v>0</v>
      </c>
      <c r="K79" s="372">
        <v>0</v>
      </c>
      <c r="L79" s="262"/>
      <c r="M79" s="371">
        <v>0</v>
      </c>
      <c r="N79" s="372">
        <v>0</v>
      </c>
      <c r="O79" s="262"/>
      <c r="P79" s="372">
        <v>0</v>
      </c>
      <c r="Q79" s="261"/>
      <c r="R79" s="262"/>
      <c r="S79" s="371">
        <v>0</v>
      </c>
      <c r="T79" s="371">
        <v>0</v>
      </c>
      <c r="U79" s="371">
        <v>41200</v>
      </c>
      <c r="V79" s="371">
        <v>0</v>
      </c>
      <c r="W79" s="371">
        <v>0</v>
      </c>
      <c r="X79" s="371">
        <v>0</v>
      </c>
      <c r="Y79" s="371">
        <v>0</v>
      </c>
      <c r="Z79" s="371">
        <v>63100</v>
      </c>
    </row>
    <row r="80" spans="1:26" ht="14.25">
      <c r="A80" s="318"/>
      <c r="B80" s="348"/>
      <c r="C80" s="308"/>
      <c r="D80" s="317" t="s">
        <v>714</v>
      </c>
      <c r="E80" s="261"/>
      <c r="F80" s="261"/>
      <c r="G80" s="261"/>
      <c r="H80" s="262"/>
      <c r="I80" s="371">
        <v>0</v>
      </c>
      <c r="J80" s="371">
        <v>0</v>
      </c>
      <c r="K80" s="372">
        <v>0</v>
      </c>
      <c r="L80" s="262"/>
      <c r="M80" s="371">
        <v>0</v>
      </c>
      <c r="N80" s="372">
        <v>0</v>
      </c>
      <c r="O80" s="262"/>
      <c r="P80" s="372">
        <v>13000</v>
      </c>
      <c r="Q80" s="261"/>
      <c r="R80" s="262"/>
      <c r="S80" s="371">
        <v>0</v>
      </c>
      <c r="T80" s="371">
        <v>0</v>
      </c>
      <c r="U80" s="371">
        <v>0</v>
      </c>
      <c r="V80" s="371">
        <v>0</v>
      </c>
      <c r="W80" s="371">
        <v>0</v>
      </c>
      <c r="X80" s="371">
        <v>0</v>
      </c>
      <c r="Y80" s="371">
        <v>0</v>
      </c>
      <c r="Z80" s="371">
        <v>13000</v>
      </c>
    </row>
    <row r="81" spans="1:26" ht="14.25">
      <c r="A81" s="318"/>
      <c r="B81" s="348"/>
      <c r="C81" s="308"/>
      <c r="D81" s="317" t="s">
        <v>716</v>
      </c>
      <c r="E81" s="261"/>
      <c r="F81" s="261"/>
      <c r="G81" s="261"/>
      <c r="H81" s="262"/>
      <c r="I81" s="371">
        <v>0</v>
      </c>
      <c r="J81" s="371">
        <v>0</v>
      </c>
      <c r="K81" s="372">
        <v>0</v>
      </c>
      <c r="L81" s="262"/>
      <c r="M81" s="371">
        <v>0</v>
      </c>
      <c r="N81" s="372">
        <v>0</v>
      </c>
      <c r="O81" s="262"/>
      <c r="P81" s="372">
        <v>0</v>
      </c>
      <c r="Q81" s="261"/>
      <c r="R81" s="262"/>
      <c r="S81" s="371">
        <v>0</v>
      </c>
      <c r="T81" s="371">
        <v>0</v>
      </c>
      <c r="U81" s="371">
        <v>2000</v>
      </c>
      <c r="V81" s="371">
        <v>0</v>
      </c>
      <c r="W81" s="371">
        <v>0</v>
      </c>
      <c r="X81" s="371">
        <v>0</v>
      </c>
      <c r="Y81" s="371">
        <v>0</v>
      </c>
      <c r="Z81" s="371">
        <v>2000</v>
      </c>
    </row>
    <row r="82" spans="1:26" ht="14.25">
      <c r="A82" s="318"/>
      <c r="B82" s="348"/>
      <c r="C82" s="308"/>
      <c r="D82" s="317" t="s">
        <v>718</v>
      </c>
      <c r="E82" s="261"/>
      <c r="F82" s="261"/>
      <c r="G82" s="261"/>
      <c r="H82" s="262"/>
      <c r="I82" s="371">
        <v>0</v>
      </c>
      <c r="J82" s="371">
        <v>0</v>
      </c>
      <c r="K82" s="372">
        <v>700</v>
      </c>
      <c r="L82" s="262"/>
      <c r="M82" s="371">
        <v>0</v>
      </c>
      <c r="N82" s="372">
        <v>0</v>
      </c>
      <c r="O82" s="262"/>
      <c r="P82" s="372">
        <v>300</v>
      </c>
      <c r="Q82" s="261"/>
      <c r="R82" s="262"/>
      <c r="S82" s="371">
        <v>0</v>
      </c>
      <c r="T82" s="371">
        <v>0</v>
      </c>
      <c r="U82" s="371">
        <v>0</v>
      </c>
      <c r="V82" s="371">
        <v>0</v>
      </c>
      <c r="W82" s="371">
        <v>0</v>
      </c>
      <c r="X82" s="371">
        <v>0</v>
      </c>
      <c r="Y82" s="371">
        <v>0</v>
      </c>
      <c r="Z82" s="371">
        <v>1000</v>
      </c>
    </row>
    <row r="83" spans="1:26" ht="14.25">
      <c r="A83" s="318"/>
      <c r="B83" s="348"/>
      <c r="C83" s="308"/>
      <c r="D83" s="317" t="s">
        <v>249</v>
      </c>
      <c r="E83" s="261"/>
      <c r="F83" s="261"/>
      <c r="G83" s="261"/>
      <c r="H83" s="262"/>
      <c r="I83" s="371">
        <v>2000</v>
      </c>
      <c r="J83" s="371">
        <v>0</v>
      </c>
      <c r="K83" s="372">
        <v>0</v>
      </c>
      <c r="L83" s="262"/>
      <c r="M83" s="371">
        <v>0</v>
      </c>
      <c r="N83" s="372">
        <v>0</v>
      </c>
      <c r="O83" s="262"/>
      <c r="P83" s="372">
        <v>0</v>
      </c>
      <c r="Q83" s="261"/>
      <c r="R83" s="262"/>
      <c r="S83" s="371">
        <v>0</v>
      </c>
      <c r="T83" s="371">
        <v>0</v>
      </c>
      <c r="U83" s="371">
        <v>0</v>
      </c>
      <c r="V83" s="371">
        <v>0</v>
      </c>
      <c r="W83" s="371">
        <v>0</v>
      </c>
      <c r="X83" s="371">
        <v>0</v>
      </c>
      <c r="Y83" s="371">
        <v>0</v>
      </c>
      <c r="Z83" s="371">
        <v>2000</v>
      </c>
    </row>
    <row r="84" spans="1:26" ht="14.25">
      <c r="A84" s="318"/>
      <c r="B84" s="332"/>
      <c r="C84" s="268"/>
      <c r="D84" s="373" t="s">
        <v>730</v>
      </c>
      <c r="E84" s="261"/>
      <c r="F84" s="261"/>
      <c r="G84" s="261"/>
      <c r="H84" s="262"/>
      <c r="I84" s="374">
        <v>23900</v>
      </c>
      <c r="J84" s="374">
        <v>0</v>
      </c>
      <c r="K84" s="375">
        <v>700</v>
      </c>
      <c r="L84" s="262"/>
      <c r="M84" s="374">
        <v>0</v>
      </c>
      <c r="N84" s="375">
        <v>0</v>
      </c>
      <c r="O84" s="262"/>
      <c r="P84" s="375">
        <v>13300</v>
      </c>
      <c r="Q84" s="261"/>
      <c r="R84" s="262"/>
      <c r="S84" s="374">
        <v>0</v>
      </c>
      <c r="T84" s="374">
        <v>0</v>
      </c>
      <c r="U84" s="374">
        <v>43200</v>
      </c>
      <c r="V84" s="374">
        <v>0</v>
      </c>
      <c r="W84" s="374">
        <v>0</v>
      </c>
      <c r="X84" s="374">
        <v>0</v>
      </c>
      <c r="Y84" s="374">
        <v>0</v>
      </c>
      <c r="Z84" s="374">
        <v>81100</v>
      </c>
    </row>
    <row r="85" spans="1:26" ht="14.25">
      <c r="A85" s="319"/>
      <c r="B85" s="376" t="s">
        <v>731</v>
      </c>
      <c r="C85" s="261"/>
      <c r="D85" s="261"/>
      <c r="E85" s="261"/>
      <c r="F85" s="261"/>
      <c r="G85" s="261"/>
      <c r="H85" s="262"/>
      <c r="I85" s="377">
        <v>23900</v>
      </c>
      <c r="J85" s="377">
        <v>0</v>
      </c>
      <c r="K85" s="378">
        <v>700</v>
      </c>
      <c r="L85" s="262"/>
      <c r="M85" s="377">
        <v>0</v>
      </c>
      <c r="N85" s="378">
        <v>0</v>
      </c>
      <c r="O85" s="262"/>
      <c r="P85" s="378">
        <v>13300</v>
      </c>
      <c r="Q85" s="261"/>
      <c r="R85" s="262"/>
      <c r="S85" s="377">
        <v>0</v>
      </c>
      <c r="T85" s="377">
        <v>0</v>
      </c>
      <c r="U85" s="377">
        <v>43200</v>
      </c>
      <c r="V85" s="377">
        <v>0</v>
      </c>
      <c r="W85" s="377">
        <v>0</v>
      </c>
      <c r="X85" s="377">
        <v>0</v>
      </c>
      <c r="Y85" s="377">
        <v>0</v>
      </c>
      <c r="Z85" s="377">
        <v>81100</v>
      </c>
    </row>
    <row r="86" spans="1:26" ht="14.25">
      <c r="A86" s="317" t="s">
        <v>466</v>
      </c>
      <c r="B86" s="317" t="s">
        <v>610</v>
      </c>
      <c r="C86" s="265"/>
      <c r="D86" s="317" t="s">
        <v>723</v>
      </c>
      <c r="E86" s="261"/>
      <c r="F86" s="261"/>
      <c r="G86" s="261"/>
      <c r="H86" s="262"/>
      <c r="I86" s="371">
        <v>0</v>
      </c>
      <c r="J86" s="371">
        <v>0</v>
      </c>
      <c r="K86" s="372">
        <v>0</v>
      </c>
      <c r="L86" s="262"/>
      <c r="M86" s="371">
        <v>0</v>
      </c>
      <c r="N86" s="372">
        <v>0</v>
      </c>
      <c r="O86" s="262"/>
      <c r="P86" s="372">
        <v>216300</v>
      </c>
      <c r="Q86" s="261"/>
      <c r="R86" s="262"/>
      <c r="S86" s="371">
        <v>0</v>
      </c>
      <c r="T86" s="371">
        <v>0</v>
      </c>
      <c r="U86" s="371">
        <v>0</v>
      </c>
      <c r="V86" s="371">
        <v>0</v>
      </c>
      <c r="W86" s="371">
        <v>0</v>
      </c>
      <c r="X86" s="371">
        <v>0</v>
      </c>
      <c r="Y86" s="371">
        <v>0</v>
      </c>
      <c r="Z86" s="371">
        <v>216300</v>
      </c>
    </row>
    <row r="87" spans="1:26" ht="14.25">
      <c r="A87" s="318"/>
      <c r="B87" s="348"/>
      <c r="C87" s="308"/>
      <c r="D87" s="317" t="s">
        <v>692</v>
      </c>
      <c r="E87" s="261"/>
      <c r="F87" s="261"/>
      <c r="G87" s="261"/>
      <c r="H87" s="262"/>
      <c r="I87" s="371">
        <v>0</v>
      </c>
      <c r="J87" s="371">
        <v>0</v>
      </c>
      <c r="K87" s="372">
        <v>0</v>
      </c>
      <c r="L87" s="262"/>
      <c r="M87" s="371">
        <v>0</v>
      </c>
      <c r="N87" s="372">
        <v>0</v>
      </c>
      <c r="O87" s="262"/>
      <c r="P87" s="372">
        <v>0</v>
      </c>
      <c r="Q87" s="261"/>
      <c r="R87" s="262"/>
      <c r="S87" s="371">
        <v>0</v>
      </c>
      <c r="T87" s="371">
        <v>0</v>
      </c>
      <c r="U87" s="371">
        <v>0</v>
      </c>
      <c r="V87" s="371">
        <v>0</v>
      </c>
      <c r="W87" s="371">
        <v>0</v>
      </c>
      <c r="X87" s="371">
        <v>1379000</v>
      </c>
      <c r="Y87" s="371">
        <v>0</v>
      </c>
      <c r="Z87" s="371">
        <v>1379000</v>
      </c>
    </row>
    <row r="88" spans="1:26" ht="14.25">
      <c r="A88" s="318"/>
      <c r="B88" s="348"/>
      <c r="C88" s="308"/>
      <c r="D88" s="317" t="s">
        <v>725</v>
      </c>
      <c r="E88" s="261"/>
      <c r="F88" s="261"/>
      <c r="G88" s="261"/>
      <c r="H88" s="262"/>
      <c r="I88" s="371">
        <v>0</v>
      </c>
      <c r="J88" s="371">
        <v>0</v>
      </c>
      <c r="K88" s="372">
        <v>0</v>
      </c>
      <c r="L88" s="262"/>
      <c r="M88" s="371">
        <v>0</v>
      </c>
      <c r="N88" s="372">
        <v>0</v>
      </c>
      <c r="O88" s="262"/>
      <c r="P88" s="372">
        <v>0</v>
      </c>
      <c r="Q88" s="261"/>
      <c r="R88" s="262"/>
      <c r="S88" s="371">
        <v>0</v>
      </c>
      <c r="T88" s="371">
        <v>0</v>
      </c>
      <c r="U88" s="371">
        <v>0</v>
      </c>
      <c r="V88" s="371">
        <v>0</v>
      </c>
      <c r="W88" s="371">
        <v>0</v>
      </c>
      <c r="X88" s="371">
        <v>2123000</v>
      </c>
      <c r="Y88" s="371">
        <v>0</v>
      </c>
      <c r="Z88" s="371">
        <v>2123000</v>
      </c>
    </row>
    <row r="89" spans="1:26" ht="14.25">
      <c r="A89" s="318"/>
      <c r="B89" s="332"/>
      <c r="C89" s="268"/>
      <c r="D89" s="373" t="s">
        <v>730</v>
      </c>
      <c r="E89" s="261"/>
      <c r="F89" s="261"/>
      <c r="G89" s="261"/>
      <c r="H89" s="262"/>
      <c r="I89" s="374">
        <v>0</v>
      </c>
      <c r="J89" s="374">
        <v>0</v>
      </c>
      <c r="K89" s="375">
        <v>0</v>
      </c>
      <c r="L89" s="262"/>
      <c r="M89" s="374">
        <v>0</v>
      </c>
      <c r="N89" s="375">
        <v>0</v>
      </c>
      <c r="O89" s="262"/>
      <c r="P89" s="375">
        <v>216300</v>
      </c>
      <c r="Q89" s="261"/>
      <c r="R89" s="262"/>
      <c r="S89" s="374">
        <v>0</v>
      </c>
      <c r="T89" s="374">
        <v>0</v>
      </c>
      <c r="U89" s="374">
        <v>0</v>
      </c>
      <c r="V89" s="374">
        <v>0</v>
      </c>
      <c r="W89" s="374">
        <v>0</v>
      </c>
      <c r="X89" s="374">
        <v>3502000</v>
      </c>
      <c r="Y89" s="374">
        <v>0</v>
      </c>
      <c r="Z89" s="374">
        <v>3718300</v>
      </c>
    </row>
    <row r="90" spans="1:26" ht="14.25">
      <c r="A90" s="319"/>
      <c r="B90" s="376" t="s">
        <v>731</v>
      </c>
      <c r="C90" s="261"/>
      <c r="D90" s="261"/>
      <c r="E90" s="261"/>
      <c r="F90" s="261"/>
      <c r="G90" s="261"/>
      <c r="H90" s="262"/>
      <c r="I90" s="377">
        <v>0</v>
      </c>
      <c r="J90" s="377">
        <v>0</v>
      </c>
      <c r="K90" s="378">
        <v>0</v>
      </c>
      <c r="L90" s="262"/>
      <c r="M90" s="377">
        <v>0</v>
      </c>
      <c r="N90" s="378">
        <v>0</v>
      </c>
      <c r="O90" s="262"/>
      <c r="P90" s="378">
        <v>216300</v>
      </c>
      <c r="Q90" s="261"/>
      <c r="R90" s="262"/>
      <c r="S90" s="377">
        <v>0</v>
      </c>
      <c r="T90" s="377">
        <v>0</v>
      </c>
      <c r="U90" s="377">
        <v>0</v>
      </c>
      <c r="V90" s="377">
        <v>0</v>
      </c>
      <c r="W90" s="377">
        <v>0</v>
      </c>
      <c r="X90" s="377">
        <v>3502000</v>
      </c>
      <c r="Y90" s="377">
        <v>0</v>
      </c>
      <c r="Z90" s="377">
        <v>3718300</v>
      </c>
    </row>
    <row r="91" spans="1:26" ht="14.25">
      <c r="A91" s="317" t="s">
        <v>470</v>
      </c>
      <c r="B91" s="317" t="s">
        <v>610</v>
      </c>
      <c r="C91" s="265"/>
      <c r="D91" s="317" t="s">
        <v>681</v>
      </c>
      <c r="E91" s="261"/>
      <c r="F91" s="261"/>
      <c r="G91" s="261"/>
      <c r="H91" s="262"/>
      <c r="I91" s="371">
        <v>13000</v>
      </c>
      <c r="J91" s="371">
        <v>0</v>
      </c>
      <c r="K91" s="372">
        <v>0</v>
      </c>
      <c r="L91" s="262"/>
      <c r="M91" s="371">
        <v>0</v>
      </c>
      <c r="N91" s="372">
        <v>893440</v>
      </c>
      <c r="O91" s="262"/>
      <c r="P91" s="372">
        <v>0</v>
      </c>
      <c r="Q91" s="261"/>
      <c r="R91" s="262"/>
      <c r="S91" s="371">
        <v>0</v>
      </c>
      <c r="T91" s="371">
        <v>0</v>
      </c>
      <c r="U91" s="371">
        <v>300000</v>
      </c>
      <c r="V91" s="371">
        <v>0</v>
      </c>
      <c r="W91" s="371">
        <v>0</v>
      </c>
      <c r="X91" s="371">
        <v>0</v>
      </c>
      <c r="Y91" s="371">
        <v>0</v>
      </c>
      <c r="Z91" s="371">
        <v>1206440</v>
      </c>
    </row>
    <row r="92" spans="1:26" ht="14.25">
      <c r="A92" s="318"/>
      <c r="B92" s="348"/>
      <c r="C92" s="308"/>
      <c r="D92" s="317" t="s">
        <v>721</v>
      </c>
      <c r="E92" s="261"/>
      <c r="F92" s="261"/>
      <c r="G92" s="261"/>
      <c r="H92" s="262"/>
      <c r="I92" s="371">
        <v>0</v>
      </c>
      <c r="J92" s="371">
        <v>0</v>
      </c>
      <c r="K92" s="372">
        <v>0</v>
      </c>
      <c r="L92" s="262"/>
      <c r="M92" s="371">
        <v>0</v>
      </c>
      <c r="N92" s="372">
        <v>0</v>
      </c>
      <c r="O92" s="262"/>
      <c r="P92" s="372">
        <v>0</v>
      </c>
      <c r="Q92" s="261"/>
      <c r="R92" s="262"/>
      <c r="S92" s="371">
        <v>0</v>
      </c>
      <c r="T92" s="371">
        <v>0</v>
      </c>
      <c r="U92" s="371">
        <v>0</v>
      </c>
      <c r="V92" s="371">
        <v>0</v>
      </c>
      <c r="W92" s="371">
        <v>20000</v>
      </c>
      <c r="X92" s="371">
        <v>0</v>
      </c>
      <c r="Y92" s="371">
        <v>0</v>
      </c>
      <c r="Z92" s="371">
        <v>20000</v>
      </c>
    </row>
    <row r="93" spans="1:26" ht="14.25">
      <c r="A93" s="318"/>
      <c r="B93" s="332"/>
      <c r="C93" s="268"/>
      <c r="D93" s="373" t="s">
        <v>730</v>
      </c>
      <c r="E93" s="261"/>
      <c r="F93" s="261"/>
      <c r="G93" s="261"/>
      <c r="H93" s="262"/>
      <c r="I93" s="374">
        <v>13000</v>
      </c>
      <c r="J93" s="374">
        <v>0</v>
      </c>
      <c r="K93" s="375">
        <v>0</v>
      </c>
      <c r="L93" s="262"/>
      <c r="M93" s="374">
        <v>0</v>
      </c>
      <c r="N93" s="375">
        <v>893440</v>
      </c>
      <c r="O93" s="262"/>
      <c r="P93" s="375">
        <v>0</v>
      </c>
      <c r="Q93" s="261"/>
      <c r="R93" s="262"/>
      <c r="S93" s="374">
        <v>0</v>
      </c>
      <c r="T93" s="374">
        <v>0</v>
      </c>
      <c r="U93" s="374">
        <v>300000</v>
      </c>
      <c r="V93" s="374">
        <v>0</v>
      </c>
      <c r="W93" s="374">
        <v>20000</v>
      </c>
      <c r="X93" s="374">
        <v>0</v>
      </c>
      <c r="Y93" s="374">
        <v>0</v>
      </c>
      <c r="Z93" s="374">
        <v>1226440</v>
      </c>
    </row>
    <row r="94" spans="1:26" ht="14.25">
      <c r="A94" s="319"/>
      <c r="B94" s="376" t="s">
        <v>731</v>
      </c>
      <c r="C94" s="261"/>
      <c r="D94" s="261"/>
      <c r="E94" s="261"/>
      <c r="F94" s="261"/>
      <c r="G94" s="261"/>
      <c r="H94" s="262"/>
      <c r="I94" s="377">
        <v>13000</v>
      </c>
      <c r="J94" s="377">
        <v>0</v>
      </c>
      <c r="K94" s="378">
        <v>0</v>
      </c>
      <c r="L94" s="262"/>
      <c r="M94" s="377">
        <v>0</v>
      </c>
      <c r="N94" s="378">
        <v>893440</v>
      </c>
      <c r="O94" s="262"/>
      <c r="P94" s="378">
        <v>0</v>
      </c>
      <c r="Q94" s="261"/>
      <c r="R94" s="262"/>
      <c r="S94" s="377">
        <v>0</v>
      </c>
      <c r="T94" s="377">
        <v>0</v>
      </c>
      <c r="U94" s="377">
        <v>300000</v>
      </c>
      <c r="V94" s="377">
        <v>0</v>
      </c>
      <c r="W94" s="377">
        <v>20000</v>
      </c>
      <c r="X94" s="377">
        <v>0</v>
      </c>
      <c r="Y94" s="377">
        <v>0</v>
      </c>
      <c r="Z94" s="377">
        <v>1226440</v>
      </c>
    </row>
    <row r="95" spans="1:26" ht="14.25">
      <c r="A95" s="379" t="s">
        <v>691</v>
      </c>
      <c r="B95" s="261"/>
      <c r="C95" s="261"/>
      <c r="D95" s="261"/>
      <c r="E95" s="261"/>
      <c r="F95" s="261"/>
      <c r="G95" s="261"/>
      <c r="H95" s="262"/>
      <c r="I95" s="380">
        <v>6578689.34</v>
      </c>
      <c r="J95" s="380">
        <v>2000</v>
      </c>
      <c r="K95" s="381">
        <v>1982250</v>
      </c>
      <c r="L95" s="262"/>
      <c r="M95" s="380">
        <v>316100</v>
      </c>
      <c r="N95" s="381">
        <v>2163601.71</v>
      </c>
      <c r="O95" s="262"/>
      <c r="P95" s="381">
        <v>981194.98</v>
      </c>
      <c r="Q95" s="261"/>
      <c r="R95" s="262"/>
      <c r="S95" s="380">
        <v>281000</v>
      </c>
      <c r="T95" s="380">
        <v>110000</v>
      </c>
      <c r="U95" s="380">
        <v>1903375</v>
      </c>
      <c r="V95" s="380">
        <v>150000</v>
      </c>
      <c r="W95" s="380">
        <v>242098</v>
      </c>
      <c r="X95" s="380">
        <v>3502000</v>
      </c>
      <c r="Y95" s="380">
        <v>7916294</v>
      </c>
      <c r="Z95" s="380">
        <v>26128603.03</v>
      </c>
    </row>
    <row r="96" ht="0" customHeight="1" hidden="1"/>
  </sheetData>
  <sheetProtection/>
  <mergeCells count="348">
    <mergeCell ref="B94:H94"/>
    <mergeCell ref="K94:L94"/>
    <mergeCell ref="N94:O94"/>
    <mergeCell ref="P94:R94"/>
    <mergeCell ref="A95:H95"/>
    <mergeCell ref="K95:L95"/>
    <mergeCell ref="N95:O95"/>
    <mergeCell ref="P95:R95"/>
    <mergeCell ref="D92:H92"/>
    <mergeCell ref="K92:L92"/>
    <mergeCell ref="N92:O92"/>
    <mergeCell ref="P92:R92"/>
    <mergeCell ref="D93:H93"/>
    <mergeCell ref="K93:L93"/>
    <mergeCell ref="N93:O93"/>
    <mergeCell ref="P93:R93"/>
    <mergeCell ref="B90:H90"/>
    <mergeCell ref="K90:L90"/>
    <mergeCell ref="N90:O90"/>
    <mergeCell ref="P90:R90"/>
    <mergeCell ref="A91:A94"/>
    <mergeCell ref="B91:C93"/>
    <mergeCell ref="D91:H91"/>
    <mergeCell ref="K91:L91"/>
    <mergeCell ref="N91:O91"/>
    <mergeCell ref="P91:R91"/>
    <mergeCell ref="D88:H88"/>
    <mergeCell ref="K88:L88"/>
    <mergeCell ref="N88:O88"/>
    <mergeCell ref="P88:R88"/>
    <mergeCell ref="D89:H89"/>
    <mergeCell ref="K89:L89"/>
    <mergeCell ref="N89:O89"/>
    <mergeCell ref="P89:R89"/>
    <mergeCell ref="A86:A90"/>
    <mergeCell ref="B86:C89"/>
    <mergeCell ref="D86:H86"/>
    <mergeCell ref="K86:L86"/>
    <mergeCell ref="N86:O86"/>
    <mergeCell ref="P86:R86"/>
    <mergeCell ref="D87:H87"/>
    <mergeCell ref="K87:L87"/>
    <mergeCell ref="N87:O87"/>
    <mergeCell ref="P87:R87"/>
    <mergeCell ref="D84:H84"/>
    <mergeCell ref="K84:L84"/>
    <mergeCell ref="N84:O84"/>
    <mergeCell ref="P84:R84"/>
    <mergeCell ref="B85:H85"/>
    <mergeCell ref="K85:L85"/>
    <mergeCell ref="N85:O85"/>
    <mergeCell ref="P85:R85"/>
    <mergeCell ref="D82:H82"/>
    <mergeCell ref="K82:L82"/>
    <mergeCell ref="N82:O82"/>
    <mergeCell ref="P82:R82"/>
    <mergeCell ref="D83:H83"/>
    <mergeCell ref="K83:L83"/>
    <mergeCell ref="N83:O83"/>
    <mergeCell ref="P83:R83"/>
    <mergeCell ref="D80:H80"/>
    <mergeCell ref="K80:L80"/>
    <mergeCell ref="N80:O80"/>
    <mergeCell ref="P80:R80"/>
    <mergeCell ref="D81:H81"/>
    <mergeCell ref="K81:L81"/>
    <mergeCell ref="N81:O81"/>
    <mergeCell ref="P81:R81"/>
    <mergeCell ref="B78:H78"/>
    <mergeCell ref="K78:L78"/>
    <mergeCell ref="N78:O78"/>
    <mergeCell ref="P78:R78"/>
    <mergeCell ref="A79:A85"/>
    <mergeCell ref="B79:C84"/>
    <mergeCell ref="D79:H79"/>
    <mergeCell ref="K79:L79"/>
    <mergeCell ref="N79:O79"/>
    <mergeCell ref="P79:R79"/>
    <mergeCell ref="D76:H76"/>
    <mergeCell ref="K76:L76"/>
    <mergeCell ref="N76:O76"/>
    <mergeCell ref="P76:R76"/>
    <mergeCell ref="D77:H77"/>
    <mergeCell ref="K77:L77"/>
    <mergeCell ref="N77:O77"/>
    <mergeCell ref="P77:R77"/>
    <mergeCell ref="D74:H74"/>
    <mergeCell ref="K74:L74"/>
    <mergeCell ref="N74:O74"/>
    <mergeCell ref="P74:R74"/>
    <mergeCell ref="D75:H75"/>
    <mergeCell ref="K75:L75"/>
    <mergeCell ref="N75:O75"/>
    <mergeCell ref="P75:R75"/>
    <mergeCell ref="A72:A78"/>
    <mergeCell ref="B72:C77"/>
    <mergeCell ref="D72:H72"/>
    <mergeCell ref="K72:L72"/>
    <mergeCell ref="N72:O72"/>
    <mergeCell ref="P72:R72"/>
    <mergeCell ref="D73:H73"/>
    <mergeCell ref="K73:L73"/>
    <mergeCell ref="N73:O73"/>
    <mergeCell ref="P73:R73"/>
    <mergeCell ref="D65:H65"/>
    <mergeCell ref="K65:L65"/>
    <mergeCell ref="N65:O65"/>
    <mergeCell ref="P65:R65"/>
    <mergeCell ref="B66:H66"/>
    <mergeCell ref="K66:L66"/>
    <mergeCell ref="N66:O66"/>
    <mergeCell ref="P66:R66"/>
    <mergeCell ref="D63:H63"/>
    <mergeCell ref="K63:L63"/>
    <mergeCell ref="N63:O63"/>
    <mergeCell ref="P63:R63"/>
    <mergeCell ref="D64:H64"/>
    <mergeCell ref="K64:L64"/>
    <mergeCell ref="N64:O64"/>
    <mergeCell ref="P64:R64"/>
    <mergeCell ref="D61:H61"/>
    <mergeCell ref="K61:L61"/>
    <mergeCell ref="N61:O61"/>
    <mergeCell ref="P61:R61"/>
    <mergeCell ref="D62:H62"/>
    <mergeCell ref="K62:L62"/>
    <mergeCell ref="N62:O62"/>
    <mergeCell ref="P62:R62"/>
    <mergeCell ref="D59:H59"/>
    <mergeCell ref="K59:L59"/>
    <mergeCell ref="N59:O59"/>
    <mergeCell ref="P59:R59"/>
    <mergeCell ref="D60:H60"/>
    <mergeCell ref="K60:L60"/>
    <mergeCell ref="N60:O60"/>
    <mergeCell ref="P60:R60"/>
    <mergeCell ref="A57:A66"/>
    <mergeCell ref="B57:C65"/>
    <mergeCell ref="D57:H57"/>
    <mergeCell ref="K57:L57"/>
    <mergeCell ref="N57:O57"/>
    <mergeCell ref="P57:R57"/>
    <mergeCell ref="D58:H58"/>
    <mergeCell ref="K58:L58"/>
    <mergeCell ref="N58:O58"/>
    <mergeCell ref="P58:R58"/>
    <mergeCell ref="D55:H55"/>
    <mergeCell ref="K55:L55"/>
    <mergeCell ref="N55:O55"/>
    <mergeCell ref="P55:R55"/>
    <mergeCell ref="B56:H56"/>
    <mergeCell ref="K56:L56"/>
    <mergeCell ref="N56:O56"/>
    <mergeCell ref="P56:R56"/>
    <mergeCell ref="D53:H53"/>
    <mergeCell ref="K53:L53"/>
    <mergeCell ref="N53:O53"/>
    <mergeCell ref="P53:R53"/>
    <mergeCell ref="D54:H54"/>
    <mergeCell ref="K54:L54"/>
    <mergeCell ref="N54:O54"/>
    <mergeCell ref="P54:R54"/>
    <mergeCell ref="A51:A56"/>
    <mergeCell ref="B51:C55"/>
    <mergeCell ref="D51:H51"/>
    <mergeCell ref="K51:L51"/>
    <mergeCell ref="N51:O51"/>
    <mergeCell ref="P51:R51"/>
    <mergeCell ref="D52:H52"/>
    <mergeCell ref="K52:L52"/>
    <mergeCell ref="N52:O52"/>
    <mergeCell ref="P52:R52"/>
    <mergeCell ref="D49:H49"/>
    <mergeCell ref="K49:L49"/>
    <mergeCell ref="N49:O49"/>
    <mergeCell ref="P49:R49"/>
    <mergeCell ref="B50:H50"/>
    <mergeCell ref="K50:L50"/>
    <mergeCell ref="N50:O50"/>
    <mergeCell ref="P50:R50"/>
    <mergeCell ref="D47:H47"/>
    <mergeCell ref="K47:L47"/>
    <mergeCell ref="N47:O47"/>
    <mergeCell ref="P47:R47"/>
    <mergeCell ref="D48:H48"/>
    <mergeCell ref="K48:L48"/>
    <mergeCell ref="N48:O48"/>
    <mergeCell ref="P48:R48"/>
    <mergeCell ref="A45:A50"/>
    <mergeCell ref="B45:C49"/>
    <mergeCell ref="D45:H45"/>
    <mergeCell ref="K45:L45"/>
    <mergeCell ref="N45:O45"/>
    <mergeCell ref="P45:R45"/>
    <mergeCell ref="D46:H46"/>
    <mergeCell ref="K46:L46"/>
    <mergeCell ref="N46:O46"/>
    <mergeCell ref="P46:R46"/>
    <mergeCell ref="D43:H43"/>
    <mergeCell ref="K43:L43"/>
    <mergeCell ref="N43:O43"/>
    <mergeCell ref="P43:R43"/>
    <mergeCell ref="B44:H44"/>
    <mergeCell ref="K44:L44"/>
    <mergeCell ref="N44:O44"/>
    <mergeCell ref="P44:R44"/>
    <mergeCell ref="D41:H41"/>
    <mergeCell ref="K41:L41"/>
    <mergeCell ref="N41:O41"/>
    <mergeCell ref="P41:R41"/>
    <mergeCell ref="D42:H42"/>
    <mergeCell ref="K42:L42"/>
    <mergeCell ref="N42:O42"/>
    <mergeCell ref="P42:R42"/>
    <mergeCell ref="D39:H39"/>
    <mergeCell ref="K39:L39"/>
    <mergeCell ref="N39:O39"/>
    <mergeCell ref="P39:R39"/>
    <mergeCell ref="D40:H40"/>
    <mergeCell ref="K40:L40"/>
    <mergeCell ref="N40:O40"/>
    <mergeCell ref="P40:R40"/>
    <mergeCell ref="A37:A44"/>
    <mergeCell ref="B37:C43"/>
    <mergeCell ref="D37:H37"/>
    <mergeCell ref="K37:L37"/>
    <mergeCell ref="N37:O37"/>
    <mergeCell ref="P37:R37"/>
    <mergeCell ref="D38:H38"/>
    <mergeCell ref="K38:L38"/>
    <mergeCell ref="N38:O38"/>
    <mergeCell ref="P38:R38"/>
    <mergeCell ref="D29:H29"/>
    <mergeCell ref="K29:L29"/>
    <mergeCell ref="N29:O29"/>
    <mergeCell ref="P29:R29"/>
    <mergeCell ref="B30:H30"/>
    <mergeCell ref="K30:L30"/>
    <mergeCell ref="N30:O30"/>
    <mergeCell ref="P30:R30"/>
    <mergeCell ref="D27:H27"/>
    <mergeCell ref="K27:L27"/>
    <mergeCell ref="N27:O27"/>
    <mergeCell ref="P27:R27"/>
    <mergeCell ref="D28:H28"/>
    <mergeCell ref="K28:L28"/>
    <mergeCell ref="N28:O28"/>
    <mergeCell ref="P28:R28"/>
    <mergeCell ref="D25:H25"/>
    <mergeCell ref="K25:L25"/>
    <mergeCell ref="N25:O25"/>
    <mergeCell ref="P25:R25"/>
    <mergeCell ref="D26:H26"/>
    <mergeCell ref="K26:L26"/>
    <mergeCell ref="N26:O26"/>
    <mergeCell ref="P26:R26"/>
    <mergeCell ref="A23:A30"/>
    <mergeCell ref="B23:C29"/>
    <mergeCell ref="D23:H23"/>
    <mergeCell ref="K23:L23"/>
    <mergeCell ref="N23:O23"/>
    <mergeCell ref="P23:R23"/>
    <mergeCell ref="D24:H24"/>
    <mergeCell ref="K24:L24"/>
    <mergeCell ref="N24:O24"/>
    <mergeCell ref="P24:R24"/>
    <mergeCell ref="D21:H21"/>
    <mergeCell ref="K21:L21"/>
    <mergeCell ref="N21:O21"/>
    <mergeCell ref="P21:R21"/>
    <mergeCell ref="B22:H22"/>
    <mergeCell ref="K22:L22"/>
    <mergeCell ref="N22:O22"/>
    <mergeCell ref="P22:R22"/>
    <mergeCell ref="D19:H19"/>
    <mergeCell ref="K19:L19"/>
    <mergeCell ref="N19:O19"/>
    <mergeCell ref="P19:R19"/>
    <mergeCell ref="D20:H20"/>
    <mergeCell ref="K20:L20"/>
    <mergeCell ref="N20:O20"/>
    <mergeCell ref="P20:R20"/>
    <mergeCell ref="D17:H17"/>
    <mergeCell ref="K17:L17"/>
    <mergeCell ref="N17:O17"/>
    <mergeCell ref="P17:R17"/>
    <mergeCell ref="D18:H18"/>
    <mergeCell ref="K18:L18"/>
    <mergeCell ref="N18:O18"/>
    <mergeCell ref="P18:R18"/>
    <mergeCell ref="K15:L15"/>
    <mergeCell ref="N15:O15"/>
    <mergeCell ref="P15:R15"/>
    <mergeCell ref="D16:H16"/>
    <mergeCell ref="K16:L16"/>
    <mergeCell ref="N16:O16"/>
    <mergeCell ref="P16:R16"/>
    <mergeCell ref="X10:X13"/>
    <mergeCell ref="Y10:Y13"/>
    <mergeCell ref="A12:B12"/>
    <mergeCell ref="A14:A22"/>
    <mergeCell ref="B14:C21"/>
    <mergeCell ref="D14:H14"/>
    <mergeCell ref="K14:L14"/>
    <mergeCell ref="N14:O14"/>
    <mergeCell ref="P14:R14"/>
    <mergeCell ref="D15:H15"/>
    <mergeCell ref="P10:R13"/>
    <mergeCell ref="S10:S13"/>
    <mergeCell ref="T10:T13"/>
    <mergeCell ref="U10:U13"/>
    <mergeCell ref="V10:V13"/>
    <mergeCell ref="W10:W13"/>
    <mergeCell ref="U8:U9"/>
    <mergeCell ref="V8:V9"/>
    <mergeCell ref="W8:W9"/>
    <mergeCell ref="X8:X9"/>
    <mergeCell ref="Y8:Y9"/>
    <mergeCell ref="I10:I13"/>
    <mergeCell ref="J10:J13"/>
    <mergeCell ref="K10:L13"/>
    <mergeCell ref="M10:M13"/>
    <mergeCell ref="N10:O13"/>
    <mergeCell ref="Y6:Y7"/>
    <mergeCell ref="E7:G8"/>
    <mergeCell ref="I8:I9"/>
    <mergeCell ref="J8:J9"/>
    <mergeCell ref="K8:L9"/>
    <mergeCell ref="M8:M9"/>
    <mergeCell ref="N8:O9"/>
    <mergeCell ref="P8:R9"/>
    <mergeCell ref="S8:S9"/>
    <mergeCell ref="T8:T9"/>
    <mergeCell ref="S5:T5"/>
    <mergeCell ref="V5:W5"/>
    <mergeCell ref="Z5:Z13"/>
    <mergeCell ref="I6:L7"/>
    <mergeCell ref="M6:M7"/>
    <mergeCell ref="N6:R7"/>
    <mergeCell ref="S6:T7"/>
    <mergeCell ref="U6:U7"/>
    <mergeCell ref="V6:W7"/>
    <mergeCell ref="X6:X7"/>
    <mergeCell ref="A1:Q1"/>
    <mergeCell ref="A2:Q2"/>
    <mergeCell ref="A3:Q3"/>
    <mergeCell ref="I5:L5"/>
    <mergeCell ref="N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0"/>
  <sheetViews>
    <sheetView view="pageBreakPreview" zoomScaleSheetLayoutView="100" workbookViewId="0" topLeftCell="A1">
      <selection activeCell="A21" sqref="A21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99"/>
      <c r="B3" s="99"/>
      <c r="C3" s="56"/>
      <c r="D3" s="56"/>
    </row>
    <row r="4" spans="1:4" ht="16.5" customHeight="1">
      <c r="A4" s="217" t="s">
        <v>29</v>
      </c>
      <c r="B4" s="217"/>
      <c r="C4" s="217"/>
      <c r="D4" s="217"/>
    </row>
    <row r="5" spans="1:4" ht="16.5" customHeight="1">
      <c r="A5" s="216" t="s">
        <v>295</v>
      </c>
      <c r="B5" s="216"/>
      <c r="C5" s="216"/>
      <c r="D5" s="216"/>
    </row>
    <row r="6" spans="1:4" ht="16.5" customHeight="1">
      <c r="A6" s="216" t="s">
        <v>303</v>
      </c>
      <c r="B6" s="216"/>
      <c r="C6" s="216"/>
      <c r="D6" s="216"/>
    </row>
    <row r="7" spans="1:11" ht="16.5" customHeight="1">
      <c r="A7" s="101"/>
      <c r="B7" s="101"/>
      <c r="C7" s="101"/>
      <c r="D7" s="101"/>
      <c r="K7" s="137"/>
    </row>
    <row r="8" spans="1:13" ht="16.5" customHeight="1">
      <c r="A8" s="103" t="s">
        <v>235</v>
      </c>
      <c r="B8" s="101"/>
      <c r="C8" s="101"/>
      <c r="D8" s="101"/>
      <c r="M8" s="136"/>
    </row>
    <row r="9" spans="1:4" ht="16.5" customHeight="1">
      <c r="A9" s="103"/>
      <c r="B9" s="101"/>
      <c r="C9" s="101"/>
      <c r="D9" s="101" t="s">
        <v>41</v>
      </c>
    </row>
    <row r="10" spans="1:4" ht="16.5" customHeight="1">
      <c r="A10" s="103" t="s">
        <v>243</v>
      </c>
      <c r="B10" s="101"/>
      <c r="C10" s="3"/>
      <c r="D10" s="43">
        <v>219541</v>
      </c>
    </row>
    <row r="11" spans="1:4" ht="16.5" customHeight="1">
      <c r="A11" s="103" t="s">
        <v>245</v>
      </c>
      <c r="B11" s="101"/>
      <c r="C11" s="3"/>
      <c r="D11" s="43">
        <v>103423</v>
      </c>
    </row>
    <row r="12" spans="1:4" ht="16.5" customHeight="1">
      <c r="A12" s="103" t="s">
        <v>244</v>
      </c>
      <c r="B12" s="101"/>
      <c r="C12" s="3"/>
      <c r="D12" s="43">
        <v>56530</v>
      </c>
    </row>
    <row r="13" spans="1:4" ht="16.5" customHeight="1">
      <c r="A13" s="103" t="s">
        <v>246</v>
      </c>
      <c r="B13" s="101"/>
      <c r="C13" s="3"/>
      <c r="D13" s="43">
        <v>8550</v>
      </c>
    </row>
    <row r="14" spans="1:4" ht="16.5" customHeight="1">
      <c r="A14" s="103" t="s">
        <v>247</v>
      </c>
      <c r="B14" s="101"/>
      <c r="C14" s="3"/>
      <c r="D14" s="43">
        <v>77476</v>
      </c>
    </row>
    <row r="15" spans="1:4" ht="16.5" customHeight="1">
      <c r="A15" s="103"/>
      <c r="B15" s="101"/>
      <c r="C15" s="3"/>
      <c r="D15" s="43"/>
    </row>
    <row r="16" spans="3:4" ht="16.5" customHeight="1" thickBot="1">
      <c r="C16" s="9" t="s">
        <v>6</v>
      </c>
      <c r="D16" s="140">
        <f>SUM(D10:D15)</f>
        <v>465520</v>
      </c>
    </row>
    <row r="17" ht="16.5" customHeight="1" thickTop="1"/>
    <row r="18" ht="16.5" customHeight="1">
      <c r="A18" s="103"/>
    </row>
    <row r="19" ht="16.5" customHeight="1">
      <c r="A19" s="103"/>
    </row>
    <row r="20" ht="16.5" customHeight="1">
      <c r="A20" s="103"/>
    </row>
    <row r="21" ht="16.5" customHeight="1">
      <c r="A21" s="103"/>
    </row>
    <row r="22" ht="16.5" customHeight="1">
      <c r="A22" s="103"/>
    </row>
    <row r="23" ht="16.5" customHeight="1">
      <c r="A23" s="103"/>
    </row>
    <row r="24" ht="16.5" customHeight="1">
      <c r="A24" s="103"/>
    </row>
    <row r="25" ht="16.5" customHeight="1">
      <c r="A25" s="102"/>
    </row>
    <row r="26" spans="1:4" ht="16.5" customHeight="1">
      <c r="A26" s="102"/>
      <c r="D26" s="10"/>
    </row>
    <row r="27" ht="16.5" customHeight="1">
      <c r="A27" s="102"/>
    </row>
    <row r="28" ht="16.5" customHeight="1">
      <c r="A28" s="102"/>
    </row>
    <row r="29" spans="1:7" ht="16.5" customHeight="1">
      <c r="A29" s="102"/>
      <c r="G29" s="102"/>
    </row>
    <row r="30" spans="4:7" ht="16.5" customHeight="1">
      <c r="D30" s="10"/>
      <c r="G30" s="133"/>
    </row>
    <row r="31" ht="16.5" customHeight="1">
      <c r="D31" s="10"/>
    </row>
    <row r="32" ht="16.5" customHeight="1">
      <c r="D32" s="10"/>
    </row>
    <row r="33" spans="1:4" ht="16.5" customHeight="1">
      <c r="A33" s="106"/>
      <c r="D33" s="10"/>
    </row>
    <row r="34" spans="1:4" ht="16.5" customHeight="1">
      <c r="A34" s="106"/>
      <c r="D34" s="10"/>
    </row>
    <row r="35" spans="1:4" ht="16.5" customHeight="1">
      <c r="A35" s="106"/>
      <c r="D35" s="10"/>
    </row>
    <row r="36" spans="1:4" ht="16.5" customHeight="1">
      <c r="A36" s="106"/>
      <c r="D36" s="10"/>
    </row>
    <row r="37" spans="1:4" ht="16.5" customHeight="1">
      <c r="A37" s="101"/>
      <c r="D37" s="10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2"/>
      <c r="D464" s="2"/>
    </row>
    <row r="465" spans="2:4" ht="16.5" customHeight="1">
      <c r="B465" s="100"/>
      <c r="C465" s="2"/>
      <c r="D465" s="2"/>
    </row>
    <row r="466" spans="2:4" ht="16.5" customHeight="1">
      <c r="B466" s="100"/>
      <c r="C466" s="2"/>
      <c r="D466" s="2"/>
    </row>
    <row r="467" spans="2:4" ht="16.5" customHeight="1">
      <c r="B467" s="100"/>
      <c r="C467" s="2"/>
      <c r="D467" s="2"/>
    </row>
    <row r="468" spans="2:4" ht="16.5" customHeight="1">
      <c r="B468" s="100"/>
      <c r="C468" s="2"/>
      <c r="D468" s="2"/>
    </row>
    <row r="469" spans="2:4" ht="16.5" customHeight="1">
      <c r="B469" s="100"/>
      <c r="C469" s="2"/>
      <c r="D469" s="2"/>
    </row>
    <row r="470" spans="2:4" ht="16.5" customHeight="1">
      <c r="B470" s="100"/>
      <c r="C470" s="2"/>
      <c r="D470" s="2"/>
    </row>
    <row r="471" spans="2:4" ht="16.5" customHeight="1">
      <c r="B471" s="100"/>
      <c r="C471" s="2"/>
      <c r="D471" s="2"/>
    </row>
    <row r="472" spans="2:4" ht="16.5" customHeight="1">
      <c r="B472" s="100"/>
      <c r="C472" s="2"/>
      <c r="D472" s="2"/>
    </row>
    <row r="473" spans="2:4" ht="16.5" customHeight="1">
      <c r="B473" s="100"/>
      <c r="C473" s="2"/>
      <c r="D473" s="2"/>
    </row>
    <row r="474" spans="2:4" ht="16.5" customHeight="1">
      <c r="B474" s="100"/>
      <c r="C474" s="2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2:4" ht="16.5" customHeight="1">
      <c r="B558" s="100"/>
      <c r="C558" s="8"/>
      <c r="D558" s="2"/>
    </row>
    <row r="559" spans="2:4" ht="16.5" customHeight="1">
      <c r="B559" s="100"/>
      <c r="C559" s="8"/>
      <c r="D559" s="2"/>
    </row>
    <row r="560" spans="2:4" ht="16.5" customHeight="1">
      <c r="B560" s="100"/>
      <c r="C560" s="8"/>
      <c r="D560" s="2"/>
    </row>
    <row r="561" spans="2:4" ht="16.5" customHeight="1">
      <c r="B561" s="100"/>
      <c r="C561" s="8"/>
      <c r="D561" s="2"/>
    </row>
    <row r="562" spans="2:4" ht="16.5" customHeight="1">
      <c r="B562" s="100"/>
      <c r="C562" s="8"/>
      <c r="D562" s="2"/>
    </row>
    <row r="563" spans="2:4" ht="16.5" customHeight="1">
      <c r="B563" s="100"/>
      <c r="C563" s="8"/>
      <c r="D563" s="2"/>
    </row>
    <row r="564" spans="2:4" ht="16.5" customHeight="1">
      <c r="B564" s="100"/>
      <c r="C564" s="8"/>
      <c r="D564" s="2"/>
    </row>
    <row r="565" spans="2:4" ht="16.5" customHeight="1">
      <c r="B565" s="100"/>
      <c r="C565" s="8"/>
      <c r="D565" s="2"/>
    </row>
    <row r="566" spans="2:4" ht="16.5" customHeight="1">
      <c r="B566" s="100"/>
      <c r="C566" s="8"/>
      <c r="D566" s="2"/>
    </row>
    <row r="567" spans="2:4" ht="16.5" customHeight="1">
      <c r="B567" s="100"/>
      <c r="C567" s="8"/>
      <c r="D567" s="2"/>
    </row>
    <row r="568" spans="2:4" ht="16.5" customHeight="1">
      <c r="B568" s="100"/>
      <c r="C568" s="8"/>
      <c r="D568" s="2"/>
    </row>
    <row r="569" spans="1:4" ht="16.5" customHeight="1">
      <c r="A569" s="102"/>
      <c r="B569" s="102"/>
      <c r="C569" s="8"/>
      <c r="D569" s="2"/>
    </row>
    <row r="570" spans="1:4" ht="16.5" customHeight="1">
      <c r="A570" s="102"/>
      <c r="B570" s="102"/>
      <c r="C570" s="8"/>
      <c r="D570" s="2"/>
    </row>
    <row r="571" spans="1:4" ht="16.5" customHeight="1">
      <c r="A571" s="102"/>
      <c r="B571" s="102"/>
      <c r="C571" s="8"/>
      <c r="D571" s="2"/>
    </row>
    <row r="572" spans="1:4" ht="16.5" customHeight="1">
      <c r="A572" s="102"/>
      <c r="B572" s="102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5"/>
      <c r="C583" s="8"/>
      <c r="D583" s="2"/>
    </row>
    <row r="584" spans="1:4" ht="16.5" customHeight="1">
      <c r="A584" s="105"/>
      <c r="B584" s="105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5"/>
      <c r="B592" s="105"/>
      <c r="C592" s="8"/>
      <c r="D592" s="2"/>
    </row>
    <row r="593" spans="1:4" ht="16.5" customHeight="1">
      <c r="A593" s="105"/>
      <c r="B593" s="105"/>
      <c r="C593" s="8"/>
      <c r="D593" s="2"/>
    </row>
    <row r="594" spans="1:4" ht="16.5" customHeight="1">
      <c r="A594" s="105"/>
      <c r="B594" s="107"/>
      <c r="C594" s="8"/>
      <c r="D594" s="2"/>
    </row>
    <row r="595" spans="1:4" ht="16.5" customHeight="1">
      <c r="A595" s="105"/>
      <c r="B595" s="108"/>
      <c r="C595" s="8"/>
      <c r="D595" s="2"/>
    </row>
    <row r="596" spans="1:4" ht="16.5" customHeight="1">
      <c r="A596" s="105"/>
      <c r="B596" s="105"/>
      <c r="C596" s="8"/>
      <c r="D596" s="2"/>
    </row>
    <row r="597" spans="1:4" ht="16.5" customHeight="1">
      <c r="A597" s="105"/>
      <c r="B597" s="105"/>
      <c r="C597" s="8"/>
      <c r="D597" s="2"/>
    </row>
    <row r="598" spans="1:4" ht="16.5" customHeight="1">
      <c r="A598" s="105"/>
      <c r="B598" s="105"/>
      <c r="C598" s="8"/>
      <c r="D598" s="2"/>
    </row>
    <row r="599" spans="1:4" ht="16.5" customHeight="1">
      <c r="A599" s="105"/>
      <c r="B599" s="105"/>
      <c r="C599" s="8"/>
      <c r="D599" s="2"/>
    </row>
    <row r="600" spans="1:4" ht="16.5" customHeight="1">
      <c r="A600" s="105"/>
      <c r="B600" s="105"/>
      <c r="C600" s="8"/>
      <c r="D600" s="2"/>
    </row>
    <row r="601" spans="1:4" ht="16.5" customHeight="1">
      <c r="A601" s="105"/>
      <c r="B601" s="105"/>
      <c r="C601" s="8"/>
      <c r="D601" s="2"/>
    </row>
    <row r="602" spans="1:4" ht="16.5" customHeight="1">
      <c r="A602" s="105"/>
      <c r="B602" s="105"/>
      <c r="C602" s="8"/>
      <c r="D602" s="2"/>
    </row>
    <row r="603" spans="1:4" ht="16.5" customHeight="1">
      <c r="A603" s="102"/>
      <c r="B603" s="102"/>
      <c r="C603" s="8"/>
      <c r="D603" s="2"/>
    </row>
    <row r="604" spans="1:4" ht="16.5" customHeight="1">
      <c r="A604" s="102"/>
      <c r="B604" s="102"/>
      <c r="C604" s="8"/>
      <c r="D604" s="2"/>
    </row>
    <row r="605" spans="1:4" ht="16.5" customHeight="1">
      <c r="A605" s="102"/>
      <c r="B605" s="102"/>
      <c r="C605" s="8"/>
      <c r="D605" s="2"/>
    </row>
    <row r="606" spans="1:4" ht="16.5" customHeight="1">
      <c r="A606" s="102"/>
      <c r="B606" s="102"/>
      <c r="C606" s="8"/>
      <c r="D606" s="2"/>
    </row>
    <row r="607" spans="1:4" ht="16.5" customHeight="1">
      <c r="A607" s="102"/>
      <c r="B607" s="102"/>
      <c r="C607" s="8"/>
      <c r="D607" s="2"/>
    </row>
    <row r="608" spans="1:4" ht="16.5" customHeight="1">
      <c r="A608" s="102"/>
      <c r="B608" s="102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  <row r="800" spans="2:4" ht="16.5" customHeight="1">
      <c r="B800" s="100"/>
      <c r="C800" s="8"/>
      <c r="D800" s="2"/>
    </row>
    <row r="801" spans="2:4" ht="16.5" customHeight="1">
      <c r="B801" s="100"/>
      <c r="C801" s="8"/>
      <c r="D801" s="2"/>
    </row>
    <row r="802" spans="2:4" ht="16.5" customHeight="1">
      <c r="B802" s="100"/>
      <c r="C802" s="8"/>
      <c r="D802" s="2"/>
    </row>
    <row r="803" spans="2:4" ht="16.5" customHeight="1">
      <c r="B803" s="100"/>
      <c r="C803" s="8"/>
      <c r="D803" s="2"/>
    </row>
    <row r="804" spans="2:4" ht="16.5" customHeight="1">
      <c r="B804" s="100"/>
      <c r="C804" s="8"/>
      <c r="D804" s="2"/>
    </row>
    <row r="805" spans="2:4" ht="16.5" customHeight="1">
      <c r="B805" s="100"/>
      <c r="C805" s="8"/>
      <c r="D805" s="2"/>
    </row>
    <row r="806" spans="2:4" ht="16.5" customHeight="1">
      <c r="B806" s="100"/>
      <c r="C806" s="8"/>
      <c r="D806" s="2"/>
    </row>
    <row r="807" spans="2:4" ht="16.5" customHeight="1">
      <c r="B807" s="100"/>
      <c r="C807" s="8"/>
      <c r="D807" s="2"/>
    </row>
    <row r="808" spans="2:4" ht="16.5" customHeight="1">
      <c r="B808" s="100"/>
      <c r="C808" s="8"/>
      <c r="D808" s="2"/>
    </row>
    <row r="809" spans="2:4" ht="16.5" customHeight="1">
      <c r="B809" s="100"/>
      <c r="C809" s="8"/>
      <c r="D809" s="2"/>
    </row>
    <row r="810" spans="2:4" ht="16.5" customHeight="1">
      <c r="B810" s="100"/>
      <c r="C810" s="8"/>
      <c r="D810" s="2"/>
    </row>
  </sheetData>
  <sheetProtection/>
  <mergeCells count="3">
    <mergeCell ref="A5:D5"/>
    <mergeCell ref="A6:D6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2">
      <selection activeCell="D5" sqref="D5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6" customWidth="1"/>
    <col min="4" max="4" width="45.8515625" style="20" customWidth="1"/>
    <col min="5" max="5" width="15.8515625" style="117" customWidth="1"/>
    <col min="6" max="16384" width="9.140625" style="20" customWidth="1"/>
  </cols>
  <sheetData>
    <row r="1" spans="1:5" ht="21">
      <c r="A1" s="219" t="s">
        <v>304</v>
      </c>
      <c r="B1" s="219"/>
      <c r="C1" s="219"/>
      <c r="D1" s="219"/>
      <c r="E1" s="219"/>
    </row>
    <row r="2" spans="1:5" ht="21">
      <c r="A2" s="219" t="s">
        <v>176</v>
      </c>
      <c r="B2" s="219"/>
      <c r="C2" s="219"/>
      <c r="D2" s="219"/>
      <c r="E2" s="219"/>
    </row>
    <row r="3" spans="1:8" ht="21">
      <c r="A3" s="109" t="s">
        <v>67</v>
      </c>
      <c r="B3" s="109" t="s">
        <v>68</v>
      </c>
      <c r="C3" s="110" t="s">
        <v>69</v>
      </c>
      <c r="D3" s="109" t="s">
        <v>70</v>
      </c>
      <c r="E3" s="111" t="s">
        <v>71</v>
      </c>
      <c r="H3" s="20" t="s">
        <v>223</v>
      </c>
    </row>
    <row r="4" spans="1:5" ht="21">
      <c r="A4" s="112">
        <v>1</v>
      </c>
      <c r="B4" s="121">
        <v>21549</v>
      </c>
      <c r="C4" s="113" t="s">
        <v>259</v>
      </c>
      <c r="D4" s="112" t="s">
        <v>228</v>
      </c>
      <c r="E4" s="114">
        <v>50000</v>
      </c>
    </row>
    <row r="5" spans="1:5" ht="21">
      <c r="A5" s="112">
        <v>2</v>
      </c>
      <c r="B5" s="121">
        <v>21585</v>
      </c>
      <c r="C5" s="113" t="s">
        <v>260</v>
      </c>
      <c r="D5" s="112" t="s">
        <v>228</v>
      </c>
      <c r="E5" s="114">
        <v>50000</v>
      </c>
    </row>
    <row r="6" spans="1:5" ht="21">
      <c r="A6" s="112">
        <v>3</v>
      </c>
      <c r="B6" s="121">
        <v>21751</v>
      </c>
      <c r="C6" s="113" t="s">
        <v>258</v>
      </c>
      <c r="D6" s="112" t="s">
        <v>261</v>
      </c>
      <c r="E6" s="114">
        <v>16000</v>
      </c>
    </row>
    <row r="7" spans="1:5" ht="21">
      <c r="A7" s="112">
        <v>4</v>
      </c>
      <c r="B7" s="121">
        <v>21816</v>
      </c>
      <c r="C7" s="113" t="s">
        <v>262</v>
      </c>
      <c r="D7" s="112" t="s">
        <v>151</v>
      </c>
      <c r="E7" s="114">
        <v>44000</v>
      </c>
    </row>
    <row r="8" spans="1:5" ht="21">
      <c r="A8" s="112">
        <v>5</v>
      </c>
      <c r="B8" s="121">
        <v>21541</v>
      </c>
      <c r="C8" s="113" t="s">
        <v>263</v>
      </c>
      <c r="D8" s="112" t="s">
        <v>264</v>
      </c>
      <c r="E8" s="114">
        <v>40000</v>
      </c>
    </row>
    <row r="9" spans="1:5" ht="21">
      <c r="A9" s="112">
        <v>6</v>
      </c>
      <c r="B9" s="121">
        <v>21541</v>
      </c>
      <c r="C9" s="113" t="s">
        <v>265</v>
      </c>
      <c r="D9" s="112" t="s">
        <v>266</v>
      </c>
      <c r="E9" s="114">
        <v>76000</v>
      </c>
    </row>
    <row r="10" spans="1:5" ht="21">
      <c r="A10" s="112">
        <v>7</v>
      </c>
      <c r="B10" s="121">
        <v>21870</v>
      </c>
      <c r="C10" s="113" t="s">
        <v>285</v>
      </c>
      <c r="D10" s="112" t="s">
        <v>267</v>
      </c>
      <c r="E10" s="114">
        <v>16800</v>
      </c>
    </row>
    <row r="11" spans="1:5" ht="21">
      <c r="A11" s="112">
        <v>8</v>
      </c>
      <c r="B11" s="121">
        <v>21858</v>
      </c>
      <c r="C11" s="113" t="s">
        <v>286</v>
      </c>
      <c r="D11" s="112" t="s">
        <v>268</v>
      </c>
      <c r="E11" s="114">
        <v>21000</v>
      </c>
    </row>
    <row r="12" spans="1:5" ht="21">
      <c r="A12" s="112">
        <v>9</v>
      </c>
      <c r="B12" s="121">
        <v>21751</v>
      </c>
      <c r="C12" s="113" t="s">
        <v>269</v>
      </c>
      <c r="D12" s="112" t="s">
        <v>152</v>
      </c>
      <c r="E12" s="114">
        <v>30000</v>
      </c>
    </row>
    <row r="13" spans="1:5" ht="21">
      <c r="A13" s="112">
        <v>10</v>
      </c>
      <c r="B13" s="121">
        <v>21801</v>
      </c>
      <c r="C13" s="113" t="s">
        <v>270</v>
      </c>
      <c r="D13" s="112" t="s">
        <v>271</v>
      </c>
      <c r="E13" s="114">
        <v>40000</v>
      </c>
    </row>
    <row r="14" spans="1:5" ht="21">
      <c r="A14" s="112">
        <v>11</v>
      </c>
      <c r="B14" s="121">
        <v>21913</v>
      </c>
      <c r="C14" s="113" t="s">
        <v>310</v>
      </c>
      <c r="D14" s="112" t="s">
        <v>311</v>
      </c>
      <c r="E14" s="114">
        <v>100000</v>
      </c>
    </row>
    <row r="15" spans="1:5" ht="21">
      <c r="A15" s="112">
        <v>12</v>
      </c>
      <c r="B15" s="121">
        <v>20871</v>
      </c>
      <c r="C15" s="113" t="s">
        <v>203</v>
      </c>
      <c r="D15" s="112" t="s">
        <v>153</v>
      </c>
      <c r="E15" s="114">
        <v>40000</v>
      </c>
    </row>
    <row r="16" spans="1:5" ht="21">
      <c r="A16" s="112">
        <v>13</v>
      </c>
      <c r="B16" s="121">
        <v>240147</v>
      </c>
      <c r="C16" s="113" t="s">
        <v>204</v>
      </c>
      <c r="D16" s="112" t="s">
        <v>154</v>
      </c>
      <c r="E16" s="114">
        <v>39000</v>
      </c>
    </row>
    <row r="17" spans="1:5" ht="21">
      <c r="A17" s="112">
        <v>14</v>
      </c>
      <c r="B17" s="121">
        <v>21571</v>
      </c>
      <c r="C17" s="113" t="s">
        <v>272</v>
      </c>
      <c r="D17" s="112" t="s">
        <v>273</v>
      </c>
      <c r="E17" s="114">
        <v>70000</v>
      </c>
    </row>
    <row r="18" spans="1:5" ht="21">
      <c r="A18" s="112">
        <v>15</v>
      </c>
      <c r="B18" s="121">
        <v>21808</v>
      </c>
      <c r="C18" s="113" t="s">
        <v>274</v>
      </c>
      <c r="D18" s="112" t="s">
        <v>275</v>
      </c>
      <c r="E18" s="114">
        <v>30000</v>
      </c>
    </row>
    <row r="19" spans="1:5" ht="21">
      <c r="A19" s="112">
        <v>16</v>
      </c>
      <c r="B19" s="121">
        <v>21858</v>
      </c>
      <c r="C19" s="113" t="s">
        <v>287</v>
      </c>
      <c r="D19" s="112" t="s">
        <v>276</v>
      </c>
      <c r="E19" s="114">
        <v>70000</v>
      </c>
    </row>
    <row r="20" spans="1:8" ht="21">
      <c r="A20" s="112">
        <v>17</v>
      </c>
      <c r="B20" s="121" t="s">
        <v>307</v>
      </c>
      <c r="C20" s="113" t="s">
        <v>308</v>
      </c>
      <c r="D20" s="112" t="s">
        <v>309</v>
      </c>
      <c r="E20" s="114">
        <v>39900</v>
      </c>
      <c r="H20" s="20" t="s">
        <v>180</v>
      </c>
    </row>
    <row r="21" spans="1:5" ht="21">
      <c r="A21" s="112">
        <v>18</v>
      </c>
      <c r="B21" s="121" t="s">
        <v>277</v>
      </c>
      <c r="C21" s="113" t="s">
        <v>278</v>
      </c>
      <c r="D21" s="112" t="s">
        <v>229</v>
      </c>
      <c r="E21" s="114">
        <v>13000</v>
      </c>
    </row>
    <row r="22" spans="1:5" ht="21">
      <c r="A22" s="112">
        <v>19</v>
      </c>
      <c r="B22" s="121">
        <v>21800</v>
      </c>
      <c r="C22" s="113" t="s">
        <v>279</v>
      </c>
      <c r="D22" s="112" t="s">
        <v>280</v>
      </c>
      <c r="E22" s="114">
        <v>47000</v>
      </c>
    </row>
    <row r="23" spans="1:5" ht="21">
      <c r="A23" s="112">
        <v>20</v>
      </c>
      <c r="B23" s="121">
        <v>237770</v>
      </c>
      <c r="C23" s="113" t="s">
        <v>155</v>
      </c>
      <c r="D23" s="112" t="s">
        <v>156</v>
      </c>
      <c r="E23" s="114">
        <v>13780</v>
      </c>
    </row>
    <row r="24" spans="1:5" ht="21">
      <c r="A24" s="112">
        <v>21</v>
      </c>
      <c r="B24" s="121">
        <v>237770</v>
      </c>
      <c r="C24" s="113" t="s">
        <v>105</v>
      </c>
      <c r="D24" s="112" t="s">
        <v>157</v>
      </c>
      <c r="E24" s="114">
        <v>8780</v>
      </c>
    </row>
    <row r="25" spans="1:5" ht="21">
      <c r="A25" s="112">
        <v>22</v>
      </c>
      <c r="B25" s="121">
        <v>21911</v>
      </c>
      <c r="C25" s="113" t="s">
        <v>305</v>
      </c>
      <c r="D25" s="112" t="s">
        <v>306</v>
      </c>
      <c r="E25" s="114">
        <v>60000</v>
      </c>
    </row>
    <row r="26" spans="1:5" ht="21">
      <c r="A26" s="112">
        <v>23</v>
      </c>
      <c r="B26" s="121">
        <v>21183</v>
      </c>
      <c r="C26" s="113" t="s">
        <v>225</v>
      </c>
      <c r="D26" s="112" t="s">
        <v>236</v>
      </c>
      <c r="E26" s="114">
        <v>20000</v>
      </c>
    </row>
    <row r="27" spans="1:5" ht="21">
      <c r="A27" s="112">
        <v>24</v>
      </c>
      <c r="B27" s="121">
        <v>21541</v>
      </c>
      <c r="C27" s="113" t="s">
        <v>281</v>
      </c>
      <c r="D27" s="112" t="s">
        <v>282</v>
      </c>
      <c r="E27" s="114">
        <v>24000</v>
      </c>
    </row>
    <row r="28" spans="1:5" ht="21">
      <c r="A28" s="112">
        <v>25</v>
      </c>
      <c r="B28" s="121">
        <v>21541</v>
      </c>
      <c r="C28" s="113" t="s">
        <v>283</v>
      </c>
      <c r="D28" s="112" t="s">
        <v>224</v>
      </c>
      <c r="E28" s="114">
        <v>26000</v>
      </c>
    </row>
    <row r="29" spans="1:5" ht="21">
      <c r="A29" s="112"/>
      <c r="B29" s="121"/>
      <c r="C29" s="113"/>
      <c r="D29" s="112"/>
      <c r="E29" s="114"/>
    </row>
    <row r="30" spans="1:5" ht="21">
      <c r="A30" s="221" t="s">
        <v>6</v>
      </c>
      <c r="B30" s="221"/>
      <c r="C30" s="221"/>
      <c r="D30" s="221"/>
      <c r="E30" s="115">
        <f>SUM(E4:E29)</f>
        <v>985260</v>
      </c>
    </row>
    <row r="31" ht="21">
      <c r="E31" s="117" t="s">
        <v>180</v>
      </c>
    </row>
    <row r="32" spans="1:6" ht="21">
      <c r="A32" s="220" t="s">
        <v>179</v>
      </c>
      <c r="B32" s="220"/>
      <c r="C32" s="220"/>
      <c r="D32" s="220"/>
      <c r="E32" s="220"/>
      <c r="F32" s="118"/>
    </row>
    <row r="33" spans="1:6" ht="21">
      <c r="A33" s="218" t="s">
        <v>150</v>
      </c>
      <c r="B33" s="218"/>
      <c r="C33" s="218"/>
      <c r="D33" s="218"/>
      <c r="E33" s="218"/>
      <c r="F33" s="218"/>
    </row>
    <row r="34" spans="1:6" ht="21">
      <c r="A34" s="218" t="s">
        <v>284</v>
      </c>
      <c r="B34" s="218"/>
      <c r="C34" s="218"/>
      <c r="D34" s="218"/>
      <c r="E34" s="218"/>
      <c r="F34" s="218"/>
    </row>
    <row r="36" ht="21">
      <c r="I36" s="20" t="s">
        <v>227</v>
      </c>
    </row>
    <row r="49" ht="21">
      <c r="E49" s="11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2.421875" style="83" customWidth="1"/>
    <col min="5" max="16384" width="9.140625" style="83" customWidth="1"/>
  </cols>
  <sheetData>
    <row r="1" spans="1:5" ht="23.25">
      <c r="A1" s="222" t="s">
        <v>304</v>
      </c>
      <c r="B1" s="222"/>
      <c r="C1" s="222"/>
      <c r="D1" s="222"/>
      <c r="E1" s="32"/>
    </row>
    <row r="2" spans="1:5" ht="23.25">
      <c r="A2" s="222" t="s">
        <v>202</v>
      </c>
      <c r="B2" s="222"/>
      <c r="C2" s="222"/>
      <c r="D2" s="222"/>
      <c r="E2" s="32"/>
    </row>
    <row r="3" spans="1:4" ht="23.25">
      <c r="A3" s="222" t="s">
        <v>158</v>
      </c>
      <c r="B3" s="222"/>
      <c r="C3" s="222"/>
      <c r="D3" s="222"/>
    </row>
    <row r="5" spans="1:4" ht="23.25">
      <c r="A5" s="84" t="s">
        <v>67</v>
      </c>
      <c r="B5" s="84" t="s">
        <v>8</v>
      </c>
      <c r="C5" s="84" t="s">
        <v>41</v>
      </c>
      <c r="D5" s="84" t="s">
        <v>159</v>
      </c>
    </row>
    <row r="6" spans="1:4" ht="23.25">
      <c r="A6" s="86">
        <v>1</v>
      </c>
      <c r="B6" s="87" t="s">
        <v>160</v>
      </c>
      <c r="C6" s="88">
        <v>100000</v>
      </c>
      <c r="D6" s="87"/>
    </row>
    <row r="7" spans="1:4" ht="23.25">
      <c r="A7" s="89">
        <v>2</v>
      </c>
      <c r="B7" s="90" t="s">
        <v>161</v>
      </c>
      <c r="C7" s="91">
        <v>100000</v>
      </c>
      <c r="D7" s="90"/>
    </row>
    <row r="8" spans="1:4" ht="23.25">
      <c r="A8" s="89">
        <v>3</v>
      </c>
      <c r="B8" s="90" t="s">
        <v>162</v>
      </c>
      <c r="C8" s="91">
        <v>100000</v>
      </c>
      <c r="D8" s="90"/>
    </row>
    <row r="9" spans="1:4" ht="23.25">
      <c r="A9" s="89">
        <v>4</v>
      </c>
      <c r="B9" s="90" t="s">
        <v>163</v>
      </c>
      <c r="C9" s="91">
        <v>100000</v>
      </c>
      <c r="D9" s="90"/>
    </row>
    <row r="10" spans="1:4" ht="23.25">
      <c r="A10" s="89">
        <v>5</v>
      </c>
      <c r="B10" s="90" t="s">
        <v>164</v>
      </c>
      <c r="C10" s="91">
        <v>100000</v>
      </c>
      <c r="D10" s="90"/>
    </row>
    <row r="11" spans="1:4" ht="23.25">
      <c r="A11" s="89">
        <v>6</v>
      </c>
      <c r="B11" s="90" t="s">
        <v>165</v>
      </c>
      <c r="C11" s="91">
        <v>100000</v>
      </c>
      <c r="D11" s="90"/>
    </row>
    <row r="12" spans="1:4" ht="23.25">
      <c r="A12" s="89">
        <v>7</v>
      </c>
      <c r="B12" s="90" t="s">
        <v>166</v>
      </c>
      <c r="C12" s="91">
        <v>100000</v>
      </c>
      <c r="D12" s="90"/>
    </row>
    <row r="13" spans="1:4" ht="23.25">
      <c r="A13" s="89">
        <v>8</v>
      </c>
      <c r="B13" s="90" t="s">
        <v>167</v>
      </c>
      <c r="C13" s="91">
        <v>100000</v>
      </c>
      <c r="D13" s="90"/>
    </row>
    <row r="14" spans="1:4" ht="23.25">
      <c r="A14" s="89">
        <v>9</v>
      </c>
      <c r="B14" s="90" t="s">
        <v>168</v>
      </c>
      <c r="C14" s="91">
        <v>100000</v>
      </c>
      <c r="D14" s="90"/>
    </row>
    <row r="15" spans="1:4" ht="23.25">
      <c r="A15" s="89">
        <v>10</v>
      </c>
      <c r="B15" s="90" t="s">
        <v>169</v>
      </c>
      <c r="C15" s="91">
        <v>100000</v>
      </c>
      <c r="D15" s="90"/>
    </row>
    <row r="16" spans="1:4" ht="23.25">
      <c r="A16" s="92">
        <v>11</v>
      </c>
      <c r="B16" s="93" t="s">
        <v>170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171</v>
      </c>
      <c r="D20" s="83" t="s">
        <v>172</v>
      </c>
    </row>
    <row r="21" spans="1:3" ht="23.25">
      <c r="A21" s="83" t="s">
        <v>173</v>
      </c>
      <c r="C21" s="83" t="s">
        <v>175</v>
      </c>
    </row>
    <row r="22" spans="1:3" ht="23.25">
      <c r="A22" s="83" t="s">
        <v>312</v>
      </c>
      <c r="C22" s="83" t="s">
        <v>174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zoomScalePageLayoutView="0" workbookViewId="0" topLeftCell="A22">
      <selection activeCell="F29" sqref="F29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219" t="s">
        <v>304</v>
      </c>
      <c r="B1" s="219"/>
      <c r="C1" s="219"/>
    </row>
    <row r="2" spans="1:3" ht="23.25">
      <c r="A2" s="219" t="s">
        <v>202</v>
      </c>
      <c r="B2" s="219"/>
      <c r="C2" s="219"/>
    </row>
    <row r="3" spans="1:3" ht="23.25">
      <c r="A3" s="219" t="s">
        <v>178</v>
      </c>
      <c r="B3" s="219"/>
      <c r="C3" s="219"/>
    </row>
    <row r="4" spans="1:3" ht="19.5" customHeight="1">
      <c r="A4" s="109" t="s">
        <v>67</v>
      </c>
      <c r="B4" s="109" t="s">
        <v>68</v>
      </c>
      <c r="C4" s="111" t="s">
        <v>181</v>
      </c>
    </row>
    <row r="5" spans="1:3" ht="19.5" customHeight="1">
      <c r="A5" s="124">
        <v>1</v>
      </c>
      <c r="B5" s="121">
        <v>235849</v>
      </c>
      <c r="C5" s="125">
        <v>103.54</v>
      </c>
    </row>
    <row r="6" spans="1:3" ht="19.5" customHeight="1">
      <c r="A6" s="124">
        <v>2</v>
      </c>
      <c r="B6" s="121">
        <v>236021</v>
      </c>
      <c r="C6" s="125">
        <v>136.72</v>
      </c>
    </row>
    <row r="7" spans="1:3" ht="19.5" customHeight="1">
      <c r="A7" s="124">
        <v>3</v>
      </c>
      <c r="B7" s="121">
        <v>236213</v>
      </c>
      <c r="C7" s="125">
        <v>211.02</v>
      </c>
    </row>
    <row r="8" spans="1:3" ht="19.5" customHeight="1">
      <c r="A8" s="124">
        <v>4</v>
      </c>
      <c r="B8" s="121">
        <v>236394</v>
      </c>
      <c r="C8" s="125">
        <v>57.48</v>
      </c>
    </row>
    <row r="9" spans="1:3" ht="19.5" customHeight="1">
      <c r="A9" s="124">
        <v>5</v>
      </c>
      <c r="B9" s="121">
        <v>236583</v>
      </c>
      <c r="C9" s="125">
        <v>146.63</v>
      </c>
    </row>
    <row r="10" spans="1:3" ht="18.75" customHeight="1">
      <c r="A10" s="124">
        <v>6</v>
      </c>
      <c r="B10" s="121">
        <v>236759</v>
      </c>
      <c r="C10" s="126">
        <v>119.2</v>
      </c>
    </row>
    <row r="11" spans="1:3" ht="19.5" customHeight="1">
      <c r="A11" s="124">
        <v>7</v>
      </c>
      <c r="B11" s="121">
        <v>236948</v>
      </c>
      <c r="C11" s="126">
        <v>287.6</v>
      </c>
    </row>
    <row r="12" spans="1:3" ht="19.5" customHeight="1">
      <c r="A12" s="124">
        <v>8</v>
      </c>
      <c r="B12" s="121">
        <v>237130</v>
      </c>
      <c r="C12" s="125">
        <v>403.22</v>
      </c>
    </row>
    <row r="13" spans="1:3" ht="19.5" customHeight="1">
      <c r="A13" s="124">
        <v>9</v>
      </c>
      <c r="B13" s="121">
        <v>237312</v>
      </c>
      <c r="C13" s="127">
        <v>234.17</v>
      </c>
    </row>
    <row r="14" spans="1:3" ht="19.5" customHeight="1">
      <c r="A14" s="124">
        <v>10</v>
      </c>
      <c r="B14" s="121">
        <v>18348</v>
      </c>
      <c r="C14" s="127">
        <v>254.88</v>
      </c>
    </row>
    <row r="15" spans="1:3" ht="19.5" customHeight="1">
      <c r="A15" s="124">
        <v>11</v>
      </c>
      <c r="B15" s="121">
        <v>237676</v>
      </c>
      <c r="C15" s="127">
        <v>346.72</v>
      </c>
    </row>
    <row r="16" spans="1:3" ht="19.5" customHeight="1">
      <c r="A16" s="124">
        <v>12</v>
      </c>
      <c r="B16" s="121">
        <v>237857</v>
      </c>
      <c r="C16" s="127">
        <v>339.62</v>
      </c>
    </row>
    <row r="17" spans="1:3" ht="19.5" customHeight="1">
      <c r="A17" s="124">
        <v>13</v>
      </c>
      <c r="B17" s="121">
        <v>238039</v>
      </c>
      <c r="C17" s="127">
        <v>342.47</v>
      </c>
    </row>
    <row r="18" spans="1:3" ht="19.5" customHeight="1">
      <c r="A18" s="124">
        <v>14</v>
      </c>
      <c r="B18" s="121">
        <v>238222</v>
      </c>
      <c r="C18" s="127">
        <v>358.51</v>
      </c>
    </row>
    <row r="19" spans="1:3" ht="19.5" customHeight="1">
      <c r="A19" s="124">
        <v>15</v>
      </c>
      <c r="B19" s="121">
        <v>238404</v>
      </c>
      <c r="C19" s="127">
        <v>183.56</v>
      </c>
    </row>
    <row r="20" spans="1:3" ht="19.5" customHeight="1">
      <c r="A20" s="124">
        <v>16</v>
      </c>
      <c r="B20" s="121">
        <v>238586</v>
      </c>
      <c r="C20" s="127">
        <v>249.47</v>
      </c>
    </row>
    <row r="21" spans="1:3" ht="19.5" customHeight="1">
      <c r="A21" s="124">
        <v>17</v>
      </c>
      <c r="B21" s="121">
        <v>238775</v>
      </c>
      <c r="C21" s="127">
        <v>221.32</v>
      </c>
    </row>
    <row r="22" spans="1:3" ht="19.5" customHeight="1">
      <c r="A22" s="124">
        <v>18</v>
      </c>
      <c r="B22" s="121">
        <v>238949</v>
      </c>
      <c r="C22" s="127">
        <v>207.96</v>
      </c>
    </row>
    <row r="23" spans="1:3" ht="19.5" customHeight="1">
      <c r="A23" s="124">
        <v>19</v>
      </c>
      <c r="B23" s="121">
        <v>239138</v>
      </c>
      <c r="C23" s="127">
        <v>487.4</v>
      </c>
    </row>
    <row r="24" spans="1:3" ht="19.5" customHeight="1">
      <c r="A24" s="124">
        <v>20</v>
      </c>
      <c r="B24" s="121">
        <v>239320</v>
      </c>
      <c r="C24" s="127">
        <v>323.86</v>
      </c>
    </row>
    <row r="25" spans="1:3" ht="19.5" customHeight="1">
      <c r="A25" s="124">
        <v>21</v>
      </c>
      <c r="B25" s="121">
        <v>239507</v>
      </c>
      <c r="C25" s="127">
        <v>369.85</v>
      </c>
    </row>
    <row r="26" spans="1:3" ht="19.5" customHeight="1">
      <c r="A26" s="124">
        <v>22</v>
      </c>
      <c r="B26" s="121">
        <v>239691</v>
      </c>
      <c r="C26" s="127">
        <v>451.52</v>
      </c>
    </row>
    <row r="27" spans="1:3" ht="19.5" customHeight="1">
      <c r="A27" s="124">
        <v>23</v>
      </c>
      <c r="B27" s="121">
        <v>239872</v>
      </c>
      <c r="C27" s="127">
        <v>358.8</v>
      </c>
    </row>
    <row r="28" spans="1:3" ht="19.5" customHeight="1">
      <c r="A28" s="124">
        <v>24</v>
      </c>
      <c r="B28" s="121">
        <v>240054</v>
      </c>
      <c r="C28" s="127">
        <v>415.47</v>
      </c>
    </row>
    <row r="29" spans="1:3" ht="19.5" customHeight="1">
      <c r="A29" s="124">
        <v>25</v>
      </c>
      <c r="B29" s="121">
        <v>21090</v>
      </c>
      <c r="C29" s="127">
        <v>271.13</v>
      </c>
    </row>
    <row r="30" spans="1:3" ht="19.5" customHeight="1">
      <c r="A30" s="124">
        <v>26</v>
      </c>
      <c r="B30" s="121">
        <v>21272</v>
      </c>
      <c r="C30" s="127">
        <v>381.92</v>
      </c>
    </row>
    <row r="31" spans="1:3" ht="19.5" customHeight="1">
      <c r="A31" s="124">
        <v>27</v>
      </c>
      <c r="B31" s="121">
        <v>21457</v>
      </c>
      <c r="C31" s="127">
        <v>283.67</v>
      </c>
    </row>
    <row r="32" spans="1:3" ht="19.5" customHeight="1">
      <c r="A32" s="124">
        <v>28</v>
      </c>
      <c r="B32" s="121">
        <v>21817</v>
      </c>
      <c r="C32" s="127">
        <v>248.09</v>
      </c>
    </row>
    <row r="33" spans="1:3" ht="24" thickBot="1">
      <c r="A33" s="224" t="s">
        <v>6</v>
      </c>
      <c r="B33" s="225"/>
      <c r="C33" s="128">
        <f>SUM(C5:C32)</f>
        <v>7795.8</v>
      </c>
    </row>
    <row r="34" spans="1:3" ht="24" thickTop="1">
      <c r="A34" s="129"/>
      <c r="B34" s="129"/>
      <c r="C34" s="130"/>
    </row>
    <row r="35" spans="1:3" ht="23.25">
      <c r="A35" s="220" t="s">
        <v>215</v>
      </c>
      <c r="B35" s="220"/>
      <c r="C35" s="220"/>
    </row>
    <row r="36" spans="1:3" ht="23.25">
      <c r="A36" s="223" t="s">
        <v>216</v>
      </c>
      <c r="B36" s="223"/>
      <c r="C36" s="223"/>
    </row>
    <row r="37" spans="1:3" ht="23.25">
      <c r="A37" s="218" t="s">
        <v>294</v>
      </c>
      <c r="B37" s="218"/>
      <c r="C37" s="218"/>
    </row>
  </sheetData>
  <sheetProtection/>
  <mergeCells count="7">
    <mergeCell ref="A37:C37"/>
    <mergeCell ref="A36:C36"/>
    <mergeCell ref="A1:C1"/>
    <mergeCell ref="A2:C2"/>
    <mergeCell ref="A3:C3"/>
    <mergeCell ref="A35:C35"/>
    <mergeCell ref="A33:B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workbookViewId="0" topLeftCell="A49">
      <selection activeCell="A51" sqref="A51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26" t="s">
        <v>35</v>
      </c>
      <c r="B1" s="226"/>
      <c r="C1" s="226"/>
      <c r="D1" s="226"/>
      <c r="E1" s="226"/>
      <c r="F1" s="226"/>
    </row>
    <row r="2" spans="1:6" ht="18.75">
      <c r="A2" s="226" t="s">
        <v>232</v>
      </c>
      <c r="B2" s="226"/>
      <c r="C2" s="226"/>
      <c r="D2" s="226"/>
      <c r="E2" s="226"/>
      <c r="F2" s="226"/>
    </row>
    <row r="3" spans="1:6" ht="18.75">
      <c r="A3" s="226" t="s">
        <v>303</v>
      </c>
      <c r="B3" s="226"/>
      <c r="C3" s="226"/>
      <c r="D3" s="226"/>
      <c r="E3" s="226"/>
      <c r="F3" s="226"/>
    </row>
    <row r="4" spans="1:6" ht="18.75">
      <c r="A4" s="234"/>
      <c r="B4" s="234"/>
      <c r="C4" s="234"/>
      <c r="D4" s="234"/>
      <c r="E4" s="234"/>
      <c r="F4" s="234"/>
    </row>
    <row r="5" spans="1:6" ht="18.75">
      <c r="A5" s="229" t="s">
        <v>1</v>
      </c>
      <c r="B5" s="230"/>
      <c r="C5" s="231"/>
      <c r="D5" s="231"/>
      <c r="E5" s="231"/>
      <c r="F5" s="232"/>
    </row>
    <row r="6" spans="1:6" ht="18.75">
      <c r="A6" s="228" t="s">
        <v>8</v>
      </c>
      <c r="B6" s="227" t="s">
        <v>0</v>
      </c>
      <c r="C6" s="227" t="s">
        <v>7</v>
      </c>
      <c r="D6" s="227" t="s">
        <v>233</v>
      </c>
      <c r="E6" s="227" t="s">
        <v>12</v>
      </c>
      <c r="F6" s="58" t="s">
        <v>66</v>
      </c>
    </row>
    <row r="7" spans="1:6" ht="18.75">
      <c r="A7" s="228"/>
      <c r="B7" s="227"/>
      <c r="C7" s="227"/>
      <c r="D7" s="227"/>
      <c r="E7" s="227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185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20"/>
      <c r="E10" s="44"/>
      <c r="F10" s="44">
        <f>E10-C10</f>
        <v>-314771</v>
      </c>
    </row>
    <row r="11" spans="1:6" ht="18.75">
      <c r="A11" s="74" t="s">
        <v>16</v>
      </c>
      <c r="B11" s="60">
        <v>411002</v>
      </c>
      <c r="C11" s="44">
        <v>120484</v>
      </c>
      <c r="D11" s="44">
        <v>24.92</v>
      </c>
      <c r="E11" s="44">
        <f>21.36+99.68+24.92</f>
        <v>145.96</v>
      </c>
      <c r="F11" s="44">
        <f>E11-C11</f>
        <v>-120338.04</v>
      </c>
    </row>
    <row r="12" spans="1:6" ht="18.75">
      <c r="A12" s="74" t="s">
        <v>28</v>
      </c>
      <c r="B12" s="60">
        <v>411003</v>
      </c>
      <c r="C12" s="44">
        <v>13957</v>
      </c>
      <c r="D12" s="119"/>
      <c r="E12" s="44"/>
      <c r="F12" s="44">
        <f>E12-C12</f>
        <v>-13957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SUM(D11:D12)</f>
        <v>24.92</v>
      </c>
      <c r="E13" s="62">
        <f>SUM(E10:E12)</f>
        <v>145.96</v>
      </c>
      <c r="F13" s="62">
        <f>SUM(F10:F12)</f>
        <v>-449066.04</v>
      </c>
    </row>
    <row r="14" spans="1:6" ht="19.5" thickTop="1">
      <c r="A14" s="76" t="s">
        <v>17</v>
      </c>
      <c r="B14" s="57" t="s">
        <v>186</v>
      </c>
      <c r="C14" s="44"/>
      <c r="D14" s="44"/>
      <c r="E14" s="44"/>
      <c r="F14" s="44"/>
    </row>
    <row r="15" spans="1:6" ht="18.75">
      <c r="A15" s="131" t="s">
        <v>217</v>
      </c>
      <c r="B15" s="6" t="s">
        <v>218</v>
      </c>
      <c r="C15" s="44">
        <v>1300</v>
      </c>
      <c r="D15" s="44">
        <v>77.6</v>
      </c>
      <c r="E15" s="44">
        <f>38.8+77.6</f>
        <v>116.39999999999999</v>
      </c>
      <c r="F15" s="44">
        <f>E15-C15</f>
        <v>-1183.6</v>
      </c>
    </row>
    <row r="16" spans="1:6" ht="18.75">
      <c r="A16" s="74" t="s">
        <v>18</v>
      </c>
      <c r="B16" s="60">
        <v>412106</v>
      </c>
      <c r="C16" s="44">
        <v>2569</v>
      </c>
      <c r="D16" s="44">
        <v>183</v>
      </c>
      <c r="E16" s="44">
        <f>89+183</f>
        <v>272</v>
      </c>
      <c r="F16" s="44">
        <f aca="true" t="shared" si="0" ref="F16:F24">E16-C16</f>
        <v>-2297</v>
      </c>
    </row>
    <row r="17" spans="1:6" ht="18.75">
      <c r="A17" s="74" t="s">
        <v>190</v>
      </c>
      <c r="B17" s="60">
        <v>412111</v>
      </c>
      <c r="C17" s="44">
        <v>80</v>
      </c>
      <c r="D17" s="120">
        <v>20</v>
      </c>
      <c r="E17" s="44">
        <f>20</f>
        <v>20</v>
      </c>
      <c r="F17" s="44">
        <f t="shared" si="0"/>
        <v>-60</v>
      </c>
    </row>
    <row r="18" spans="1:6" ht="18.75">
      <c r="A18" s="74" t="s">
        <v>45</v>
      </c>
      <c r="B18" s="60">
        <v>412128</v>
      </c>
      <c r="C18" s="44">
        <v>290</v>
      </c>
      <c r="D18" s="44">
        <v>0</v>
      </c>
      <c r="E18" s="44">
        <f>20</f>
        <v>20</v>
      </c>
      <c r="F18" s="44">
        <f t="shared" si="0"/>
        <v>-270</v>
      </c>
    </row>
    <row r="19" spans="1:6" ht="18.75">
      <c r="A19" s="74" t="s">
        <v>61</v>
      </c>
      <c r="B19" s="4" t="s">
        <v>191</v>
      </c>
      <c r="C19" s="44">
        <v>55143</v>
      </c>
      <c r="D19" s="44">
        <v>0</v>
      </c>
      <c r="E19" s="44">
        <f>600</f>
        <v>600</v>
      </c>
      <c r="F19" s="44">
        <f t="shared" si="0"/>
        <v>-54543</v>
      </c>
    </row>
    <row r="20" spans="1:6" ht="18.75">
      <c r="A20" s="74" t="s">
        <v>62</v>
      </c>
      <c r="B20" s="4" t="s">
        <v>192</v>
      </c>
      <c r="C20" s="44"/>
      <c r="D20" s="120">
        <v>1000</v>
      </c>
      <c r="E20" s="44">
        <f>1000</f>
        <v>1000</v>
      </c>
      <c r="F20" s="44">
        <f t="shared" si="0"/>
        <v>1000</v>
      </c>
    </row>
    <row r="21" spans="1:6" ht="18.75">
      <c r="A21" s="74" t="s">
        <v>193</v>
      </c>
      <c r="B21" s="4" t="s">
        <v>194</v>
      </c>
      <c r="C21" s="44"/>
      <c r="D21" s="44">
        <v>0</v>
      </c>
      <c r="E21" s="44">
        <f>D21</f>
        <v>0</v>
      </c>
      <c r="F21" s="44">
        <f t="shared" si="0"/>
        <v>0</v>
      </c>
    </row>
    <row r="22" spans="1:6" ht="18.75">
      <c r="A22" s="74" t="s">
        <v>63</v>
      </c>
      <c r="B22" s="4" t="s">
        <v>195</v>
      </c>
      <c r="C22" s="44"/>
      <c r="D22" s="44">
        <v>2120</v>
      </c>
      <c r="E22" s="44">
        <f>1920+3530+2120</f>
        <v>7570</v>
      </c>
      <c r="F22" s="44">
        <f t="shared" si="0"/>
        <v>7570</v>
      </c>
    </row>
    <row r="23" spans="1:6" ht="18.75">
      <c r="A23" s="74" t="s">
        <v>64</v>
      </c>
      <c r="B23" s="4" t="s">
        <v>196</v>
      </c>
      <c r="C23" s="44"/>
      <c r="D23" s="44">
        <v>80</v>
      </c>
      <c r="E23" s="44">
        <f>20+80</f>
        <v>100</v>
      </c>
      <c r="F23" s="44">
        <f t="shared" si="0"/>
        <v>100</v>
      </c>
    </row>
    <row r="24" spans="1:6" ht="19.5" thickBot="1">
      <c r="A24" s="75" t="s">
        <v>6</v>
      </c>
      <c r="B24" s="63"/>
      <c r="C24" s="62">
        <f>SUM(C15:C23)</f>
        <v>59382</v>
      </c>
      <c r="D24" s="62">
        <f>SUM(D15:D23)</f>
        <v>3480.6</v>
      </c>
      <c r="E24" s="62">
        <f>SUM(E15:E23)</f>
        <v>9698.4</v>
      </c>
      <c r="F24" s="62">
        <f t="shared" si="0"/>
        <v>-49683.6</v>
      </c>
    </row>
    <row r="25" spans="1:6" ht="19.5" thickTop="1">
      <c r="A25" s="77" t="s">
        <v>19</v>
      </c>
      <c r="B25" s="42" t="s">
        <v>187</v>
      </c>
      <c r="C25" s="44"/>
      <c r="D25" s="44"/>
      <c r="E25" s="44"/>
      <c r="F25" s="44"/>
    </row>
    <row r="26" spans="1:6" ht="18.75">
      <c r="A26" s="74" t="s">
        <v>20</v>
      </c>
      <c r="B26" s="4" t="s">
        <v>197</v>
      </c>
      <c r="C26" s="44">
        <v>395488</v>
      </c>
      <c r="D26" s="44">
        <v>19742.64</v>
      </c>
      <c r="E26" s="44">
        <f>3902.59+8162.13+19742.64</f>
        <v>31807.36</v>
      </c>
      <c r="F26" s="44">
        <f>E26-C26</f>
        <v>-363680.64</v>
      </c>
    </row>
    <row r="27" spans="1:6" ht="19.5" thickBot="1">
      <c r="A27" s="75" t="s">
        <v>6</v>
      </c>
      <c r="B27" s="63"/>
      <c r="C27" s="62">
        <f>SUM(C26)</f>
        <v>395488</v>
      </c>
      <c r="D27" s="62">
        <f>SUM(D25:D26)</f>
        <v>19742.64</v>
      </c>
      <c r="E27" s="62">
        <f>SUM(E25:E26)</f>
        <v>31807.36</v>
      </c>
      <c r="F27" s="62">
        <f>SUM(F26)</f>
        <v>-363680.64</v>
      </c>
    </row>
    <row r="28" spans="1:6" ht="19.5" thickTop="1">
      <c r="A28" s="77" t="s">
        <v>21</v>
      </c>
      <c r="B28" s="42" t="s">
        <v>188</v>
      </c>
      <c r="C28" s="44"/>
      <c r="D28" s="44"/>
      <c r="E28" s="44"/>
      <c r="F28" s="44"/>
    </row>
    <row r="29" spans="1:6" ht="18.75">
      <c r="A29" s="74" t="s">
        <v>22</v>
      </c>
      <c r="B29" s="4" t="s">
        <v>198</v>
      </c>
      <c r="C29" s="44">
        <v>116400</v>
      </c>
      <c r="D29" s="64">
        <v>0</v>
      </c>
      <c r="E29" s="44">
        <f>D29</f>
        <v>0</v>
      </c>
      <c r="F29" s="44">
        <f>E29-C29</f>
        <v>-116400</v>
      </c>
    </row>
    <row r="30" spans="1:6" ht="18.75">
      <c r="A30" s="74" t="s">
        <v>46</v>
      </c>
      <c r="B30" s="4" t="s">
        <v>199</v>
      </c>
      <c r="C30" s="44">
        <v>100</v>
      </c>
      <c r="D30" s="120"/>
      <c r="E30" s="44"/>
      <c r="F30" s="44">
        <f>E30-C30</f>
        <v>-100</v>
      </c>
    </row>
    <row r="31" spans="1:6" ht="18.75">
      <c r="A31" s="74" t="s">
        <v>47</v>
      </c>
      <c r="B31" s="4" t="s">
        <v>200</v>
      </c>
      <c r="C31" s="44">
        <v>1700</v>
      </c>
      <c r="D31" s="64"/>
      <c r="E31" s="44"/>
      <c r="F31" s="44">
        <f>E31-C31</f>
        <v>-1700</v>
      </c>
    </row>
    <row r="32" spans="1:6" ht="19.5" thickBot="1">
      <c r="A32" s="75" t="s">
        <v>6</v>
      </c>
      <c r="B32" s="4"/>
      <c r="C32" s="62">
        <f>SUM(C29:C31)</f>
        <v>118200</v>
      </c>
      <c r="D32" s="62">
        <f>SUM(D29:D31)</f>
        <v>0</v>
      </c>
      <c r="E32" s="62">
        <f>SUM(E29)</f>
        <v>0</v>
      </c>
      <c r="F32" s="62">
        <f>SUM(F29:F31)</f>
        <v>-118200</v>
      </c>
    </row>
    <row r="33" spans="1:6" ht="19.5" thickTop="1">
      <c r="A33" s="73" t="s">
        <v>44</v>
      </c>
      <c r="B33" s="42" t="s">
        <v>189</v>
      </c>
      <c r="C33" s="44"/>
      <c r="D33" s="44"/>
      <c r="E33" s="44"/>
      <c r="F33" s="44"/>
    </row>
    <row r="34" spans="1:6" ht="18.75">
      <c r="A34" s="74" t="s">
        <v>48</v>
      </c>
      <c r="B34" s="4" t="s">
        <v>201</v>
      </c>
      <c r="C34" s="44">
        <v>0</v>
      </c>
      <c r="D34" s="120"/>
      <c r="E34" s="120"/>
      <c r="F34" s="44">
        <f>E34-C34</f>
        <v>0</v>
      </c>
    </row>
    <row r="35" spans="1:6" ht="19.5" thickBot="1">
      <c r="A35" s="78" t="s">
        <v>6</v>
      </c>
      <c r="B35" s="65"/>
      <c r="C35" s="62">
        <f>SUM(C34)</f>
        <v>0</v>
      </c>
      <c r="D35" s="62">
        <f>SUM(D33:D34)</f>
        <v>0</v>
      </c>
      <c r="E35" s="62">
        <f>SUM(E33:E34)</f>
        <v>0</v>
      </c>
      <c r="F35" s="62">
        <f>E35-C35</f>
        <v>0</v>
      </c>
    </row>
    <row r="36" spans="1:6" ht="18.75" customHeight="1" thickTop="1">
      <c r="A36" s="233"/>
      <c r="B36" s="233"/>
      <c r="C36" s="233"/>
      <c r="D36" s="233"/>
      <c r="E36" s="233"/>
      <c r="F36" s="233"/>
    </row>
    <row r="37" spans="1:6" ht="18.75" customHeight="1">
      <c r="A37" s="66"/>
      <c r="B37" s="66"/>
      <c r="C37" s="66"/>
      <c r="D37" s="66"/>
      <c r="E37" s="66"/>
      <c r="F37" s="66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235" t="s">
        <v>27</v>
      </c>
      <c r="B42" s="235"/>
      <c r="C42" s="235"/>
      <c r="D42" s="235"/>
      <c r="E42" s="235"/>
      <c r="F42" s="235"/>
    </row>
    <row r="43" spans="1:6" ht="18.75">
      <c r="A43" s="229" t="s">
        <v>1</v>
      </c>
      <c r="B43" s="230"/>
      <c r="C43" s="231"/>
      <c r="D43" s="231"/>
      <c r="E43" s="231"/>
      <c r="F43" s="232"/>
    </row>
    <row r="44" spans="1:6" ht="18.75">
      <c r="A44" s="228" t="s">
        <v>8</v>
      </c>
      <c r="B44" s="227" t="s">
        <v>0</v>
      </c>
      <c r="C44" s="227" t="s">
        <v>7</v>
      </c>
      <c r="D44" s="227" t="s">
        <v>233</v>
      </c>
      <c r="E44" s="227" t="s">
        <v>12</v>
      </c>
      <c r="F44" s="58" t="s">
        <v>66</v>
      </c>
    </row>
    <row r="45" spans="1:6" ht="18.75">
      <c r="A45" s="228"/>
      <c r="B45" s="227"/>
      <c r="C45" s="227"/>
      <c r="D45" s="227"/>
      <c r="E45" s="227"/>
      <c r="F45" s="58" t="s">
        <v>7</v>
      </c>
    </row>
    <row r="46" spans="1:6" ht="18.75">
      <c r="A46" s="79" t="s">
        <v>49</v>
      </c>
      <c r="B46" s="61">
        <v>420000</v>
      </c>
      <c r="C46" s="67"/>
      <c r="D46" s="67"/>
      <c r="E46" s="67"/>
      <c r="F46" s="67"/>
    </row>
    <row r="47" spans="1:6" ht="18.75">
      <c r="A47" s="73" t="s">
        <v>23</v>
      </c>
      <c r="B47" s="61">
        <v>421000</v>
      </c>
      <c r="C47" s="44"/>
      <c r="D47" s="44"/>
      <c r="E47" s="44"/>
      <c r="F47" s="44"/>
    </row>
    <row r="48" spans="1:6" ht="18.75">
      <c r="A48" s="74" t="s">
        <v>220</v>
      </c>
      <c r="B48" s="63">
        <v>421001</v>
      </c>
      <c r="C48" s="44">
        <v>514230</v>
      </c>
      <c r="D48" s="44"/>
      <c r="E48" s="44">
        <f>D48</f>
        <v>0</v>
      </c>
      <c r="F48" s="44">
        <f>E48-C48</f>
        <v>-514230</v>
      </c>
    </row>
    <row r="49" spans="1:6" ht="18.75">
      <c r="A49" s="74" t="s">
        <v>219</v>
      </c>
      <c r="B49" s="60">
        <v>421002</v>
      </c>
      <c r="C49" s="44">
        <v>7489633</v>
      </c>
      <c r="D49" s="44">
        <v>634656.78</v>
      </c>
      <c r="E49" s="44">
        <f>682600.12+598729.02+634656.78</f>
        <v>1915985.9200000002</v>
      </c>
      <c r="F49" s="44">
        <f>E49-C49</f>
        <v>-5573647.08</v>
      </c>
    </row>
    <row r="50" spans="1:6" ht="18.75">
      <c r="A50" s="74" t="s">
        <v>50</v>
      </c>
      <c r="B50" s="60">
        <v>421004</v>
      </c>
      <c r="C50" s="44">
        <v>2869506</v>
      </c>
      <c r="D50" s="44">
        <v>207110.55</v>
      </c>
      <c r="E50" s="44">
        <f>313522.94+100663.95+207110.55</f>
        <v>621297.44</v>
      </c>
      <c r="F50" s="44">
        <f aca="true" t="shared" si="1" ref="F50:F56">E50-C50</f>
        <v>-2248208.56</v>
      </c>
    </row>
    <row r="51" spans="1:6" ht="18.75">
      <c r="A51" s="74" t="s">
        <v>24</v>
      </c>
      <c r="B51" s="60">
        <v>421005</v>
      </c>
      <c r="C51" s="44">
        <v>160066</v>
      </c>
      <c r="D51" s="120">
        <v>13929.54</v>
      </c>
      <c r="E51" s="44">
        <f>15456.04+13929.54</f>
        <v>29385.58</v>
      </c>
      <c r="F51" s="44">
        <f t="shared" si="1"/>
        <v>-130680.42</v>
      </c>
    </row>
    <row r="52" spans="1:6" ht="18.75">
      <c r="A52" s="74" t="s">
        <v>25</v>
      </c>
      <c r="B52" s="60">
        <v>421006</v>
      </c>
      <c r="C52" s="44">
        <v>1367898</v>
      </c>
      <c r="D52" s="44">
        <v>100439.86</v>
      </c>
      <c r="E52" s="44">
        <f>106720.91+86692.14+100439.86</f>
        <v>293852.91</v>
      </c>
      <c r="F52" s="44">
        <f t="shared" si="1"/>
        <v>-1074045.09</v>
      </c>
    </row>
    <row r="53" spans="1:6" ht="18.75">
      <c r="A53" s="74" t="s">
        <v>26</v>
      </c>
      <c r="B53" s="60">
        <v>421007</v>
      </c>
      <c r="C53" s="44">
        <v>2356427</v>
      </c>
      <c r="D53" s="44">
        <v>233913.03</v>
      </c>
      <c r="E53" s="44">
        <f>297655.7+213753.84+233913.03</f>
        <v>745322.5700000001</v>
      </c>
      <c r="F53" s="44">
        <f t="shared" si="1"/>
        <v>-1611104.43</v>
      </c>
    </row>
    <row r="54" spans="1:6" ht="18.75">
      <c r="A54" s="74" t="s">
        <v>51</v>
      </c>
      <c r="B54" s="60">
        <v>421012</v>
      </c>
      <c r="C54" s="44">
        <v>54796</v>
      </c>
      <c r="D54" s="120"/>
      <c r="E54" s="44">
        <f>D54</f>
        <v>0</v>
      </c>
      <c r="F54" s="44">
        <f t="shared" si="1"/>
        <v>-54796</v>
      </c>
    </row>
    <row r="55" spans="1:6" ht="18.75">
      <c r="A55" s="74" t="s">
        <v>52</v>
      </c>
      <c r="B55" s="60">
        <v>421013</v>
      </c>
      <c r="C55" s="44">
        <v>67853</v>
      </c>
      <c r="D55" s="120">
        <v>0</v>
      </c>
      <c r="E55" s="44">
        <f>10117.76</f>
        <v>10117.76</v>
      </c>
      <c r="F55" s="44">
        <f t="shared" si="1"/>
        <v>-57735.24</v>
      </c>
    </row>
    <row r="56" spans="1:6" ht="18.75">
      <c r="A56" s="74" t="s">
        <v>65</v>
      </c>
      <c r="B56" s="60">
        <v>421015</v>
      </c>
      <c r="C56" s="44">
        <v>341870</v>
      </c>
      <c r="D56" s="44">
        <v>70184</v>
      </c>
      <c r="E56" s="44">
        <f>10279+70184</f>
        <v>80463</v>
      </c>
      <c r="F56" s="44">
        <f t="shared" si="1"/>
        <v>-261407</v>
      </c>
    </row>
    <row r="57" spans="1:6" ht="19.5" thickBot="1">
      <c r="A57" s="75" t="s">
        <v>6</v>
      </c>
      <c r="B57" s="60"/>
      <c r="C57" s="62">
        <f>SUM(C48:C56)</f>
        <v>15222279</v>
      </c>
      <c r="D57" s="62">
        <f>SUM(D48:D56)</f>
        <v>1260233.76</v>
      </c>
      <c r="E57" s="62">
        <f>SUM(E48:E56)</f>
        <v>3696425.1800000006</v>
      </c>
      <c r="F57" s="62">
        <f>SUM(F48:F56)</f>
        <v>-11525853.82</v>
      </c>
    </row>
    <row r="58" spans="1:6" ht="19.5" thickTop="1">
      <c r="A58" s="80" t="s">
        <v>53</v>
      </c>
      <c r="B58" s="68">
        <v>430000</v>
      </c>
      <c r="C58" s="64"/>
      <c r="D58" s="64"/>
      <c r="E58" s="64"/>
      <c r="F58" s="64"/>
    </row>
    <row r="59" spans="1:6" ht="18.75">
      <c r="A59" s="73" t="s">
        <v>184</v>
      </c>
      <c r="B59" s="68">
        <v>431000</v>
      </c>
      <c r="C59" s="44"/>
      <c r="D59" s="44"/>
      <c r="E59" s="44"/>
      <c r="F59" s="44"/>
    </row>
    <row r="60" spans="1:6" ht="18.75">
      <c r="A60" s="74" t="s">
        <v>54</v>
      </c>
      <c r="B60" s="60">
        <v>431002</v>
      </c>
      <c r="C60" s="44">
        <v>17887439</v>
      </c>
      <c r="D60" s="44">
        <v>0</v>
      </c>
      <c r="E60" s="44">
        <f>5264639</f>
        <v>5264639</v>
      </c>
      <c r="F60" s="44">
        <f>E60-C60</f>
        <v>-12622800</v>
      </c>
    </row>
    <row r="61" spans="1:6" ht="18.75">
      <c r="A61" s="74" t="s">
        <v>55</v>
      </c>
      <c r="B61" s="60"/>
      <c r="C61" s="44"/>
      <c r="D61" s="44"/>
      <c r="E61" s="44"/>
      <c r="F61" s="44"/>
    </row>
    <row r="62" spans="1:6" ht="19.5" thickBot="1">
      <c r="A62" s="75" t="s">
        <v>6</v>
      </c>
      <c r="B62" s="60"/>
      <c r="C62" s="62">
        <f>SUM(C60)</f>
        <v>17887439</v>
      </c>
      <c r="D62" s="62">
        <f>SUM(D60:D61)</f>
        <v>0</v>
      </c>
      <c r="E62" s="62">
        <f>SUM(E60:E61)</f>
        <v>5264639</v>
      </c>
      <c r="F62" s="62">
        <f>SUM(F60:F61)</f>
        <v>-12622800</v>
      </c>
    </row>
    <row r="63" spans="1:6" ht="19.5" thickTop="1">
      <c r="A63" s="75" t="s">
        <v>10</v>
      </c>
      <c r="B63" s="60"/>
      <c r="C63" s="69">
        <f>C13+C24+C27+C32+C35+C57+C62</f>
        <v>34132000</v>
      </c>
      <c r="D63" s="69">
        <f>SUM(D13,D24,D27,D32,D57,D62,D35)</f>
        <v>1283481.92</v>
      </c>
      <c r="E63" s="69">
        <f>SUM(E13,E24,E27,E32,E57,E62,E35)</f>
        <v>9002715.9</v>
      </c>
      <c r="F63" s="69">
        <f>E63-C63</f>
        <v>-25129284.1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19" t="s">
        <v>29</v>
      </c>
      <c r="B1" s="219"/>
      <c r="C1" s="219"/>
    </row>
    <row r="2" spans="1:3" ht="18" customHeight="1">
      <c r="A2" s="219" t="s">
        <v>30</v>
      </c>
      <c r="B2" s="219"/>
      <c r="C2" s="219"/>
    </row>
    <row r="3" spans="1:3" ht="18" customHeight="1">
      <c r="A3" s="238" t="s">
        <v>733</v>
      </c>
      <c r="B3" s="238"/>
      <c r="C3" s="238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1283481.92</v>
      </c>
      <c r="C6" s="17">
        <f>6681848.18+1037385.8+1283481.92</f>
        <v>9002715.899999999</v>
      </c>
    </row>
    <row r="7" spans="1:3" ht="18" customHeight="1">
      <c r="A7" s="18" t="s">
        <v>32</v>
      </c>
      <c r="B7" s="17">
        <v>300061.62</v>
      </c>
      <c r="C7" s="17">
        <f>207241.98+197464.11+300061.62</f>
        <v>704767.71</v>
      </c>
    </row>
    <row r="8" spans="1:3" ht="18" customHeight="1">
      <c r="A8" s="18" t="s">
        <v>180</v>
      </c>
      <c r="B8" s="17">
        <v>973350.41</v>
      </c>
      <c r="C8" s="17">
        <f>856168.21+782261.59+973350.41</f>
        <v>2611780.21</v>
      </c>
    </row>
    <row r="9" spans="1:3" ht="18" customHeight="1">
      <c r="A9" s="18" t="s">
        <v>241</v>
      </c>
      <c r="B9" s="17">
        <v>0</v>
      </c>
      <c r="C9" s="17">
        <f>65534.69</f>
        <v>65534.69</v>
      </c>
    </row>
    <row r="10" spans="1:3" ht="18" customHeight="1">
      <c r="A10" s="18" t="s">
        <v>242</v>
      </c>
      <c r="B10" s="17">
        <v>0</v>
      </c>
      <c r="C10" s="17">
        <f>4.89</f>
        <v>4.89</v>
      </c>
    </row>
    <row r="11" spans="1:3" ht="18" customHeight="1" thickBot="1">
      <c r="A11" s="19" t="s">
        <v>6</v>
      </c>
      <c r="B11" s="21">
        <f>SUM(B6:B10)</f>
        <v>2556893.95</v>
      </c>
      <c r="C11" s="21">
        <f>SUM(C6:C10)</f>
        <v>12384803.4</v>
      </c>
    </row>
    <row r="12" spans="1:3" ht="18" customHeight="1" thickTop="1">
      <c r="A12" s="23" t="s">
        <v>11</v>
      </c>
      <c r="B12" s="45"/>
      <c r="C12" s="17"/>
    </row>
    <row r="13" spans="1:3" ht="18" customHeight="1">
      <c r="A13" s="18" t="s">
        <v>221</v>
      </c>
      <c r="B13" s="13">
        <v>2795517.82</v>
      </c>
      <c r="C13" s="17">
        <f>2299656+1796915.17+2795517.82</f>
        <v>6892088.99</v>
      </c>
    </row>
    <row r="14" spans="1:3" ht="18" customHeight="1">
      <c r="A14" s="18" t="s">
        <v>222</v>
      </c>
      <c r="B14" s="13">
        <v>977000</v>
      </c>
      <c r="C14" s="17">
        <f>702019.58+889500+977000</f>
        <v>2568519.58</v>
      </c>
    </row>
    <row r="15" spans="1:3" ht="18" customHeight="1">
      <c r="A15" s="18" t="s">
        <v>297</v>
      </c>
      <c r="B15" s="17">
        <v>307614.95</v>
      </c>
      <c r="C15" s="17">
        <f>283880.55+207599.38+307614.95</f>
        <v>799094.88</v>
      </c>
    </row>
    <row r="16" spans="1:3" ht="18" customHeight="1">
      <c r="A16" s="18" t="s">
        <v>296</v>
      </c>
      <c r="B16" s="17">
        <v>984500</v>
      </c>
      <c r="C16" s="17">
        <f>8640+984500</f>
        <v>993140</v>
      </c>
    </row>
    <row r="17" spans="1:3" ht="18" customHeight="1">
      <c r="A17" s="18" t="s">
        <v>59</v>
      </c>
      <c r="B17" s="17">
        <v>465520</v>
      </c>
      <c r="C17" s="17">
        <f>238154.6+85300+465520</f>
        <v>788974.6</v>
      </c>
    </row>
    <row r="18" spans="1:3" ht="18" customHeight="1" thickBot="1">
      <c r="A18" s="19" t="s">
        <v>6</v>
      </c>
      <c r="B18" s="21">
        <f>SUM(B13:B17)</f>
        <v>5530152.77</v>
      </c>
      <c r="C18" s="21">
        <f>SUM(C13:C17)</f>
        <v>12041818.05</v>
      </c>
    </row>
    <row r="19" spans="1:3" ht="18" customHeight="1" thickBot="1" thickTop="1">
      <c r="A19" s="19" t="s">
        <v>33</v>
      </c>
      <c r="B19" s="21">
        <f>B11-B18</f>
        <v>-2973258.8199999994</v>
      </c>
      <c r="C19" s="21">
        <f>C11-C18</f>
        <v>342985.3499999996</v>
      </c>
    </row>
    <row r="20" spans="1:3" ht="18" customHeight="1" thickTop="1">
      <c r="A20" s="122"/>
      <c r="B20" s="123"/>
      <c r="C20" s="123"/>
    </row>
    <row r="21" spans="1:3" ht="18" customHeight="1">
      <c r="A21" s="122"/>
      <c r="B21" s="123"/>
      <c r="C21" s="123"/>
    </row>
    <row r="22" spans="1:3" ht="18" customHeight="1">
      <c r="A22" s="122"/>
      <c r="B22" s="123"/>
      <c r="C22" s="123"/>
    </row>
    <row r="23" spans="1:3" ht="18" customHeight="1">
      <c r="A23" s="122"/>
      <c r="B23" s="123"/>
      <c r="C23" s="123"/>
    </row>
    <row r="24" spans="1:5" ht="18" customHeight="1">
      <c r="A24" s="2" t="s">
        <v>2</v>
      </c>
      <c r="B24" s="6"/>
      <c r="C24" s="12"/>
      <c r="D24" s="12"/>
      <c r="E24" s="12"/>
    </row>
    <row r="25" spans="1:5" ht="18" customHeight="1">
      <c r="A25" s="14" t="s">
        <v>3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236" t="s">
        <v>34</v>
      </c>
      <c r="B28" s="236"/>
      <c r="C28" s="236"/>
      <c r="D28" s="7"/>
      <c r="E28" s="7"/>
    </row>
    <row r="29" spans="1:5" ht="18" customHeight="1">
      <c r="A29" s="236" t="s">
        <v>57</v>
      </c>
      <c r="B29" s="236"/>
      <c r="C29" s="236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236" t="s">
        <v>4</v>
      </c>
      <c r="B31" s="236"/>
      <c r="C31" s="236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236" t="s">
        <v>60</v>
      </c>
      <c r="B33" s="236"/>
      <c r="C33" s="236"/>
      <c r="D33" s="7"/>
      <c r="E33" s="7"/>
    </row>
    <row r="34" spans="1:5" s="1" customFormat="1" ht="18" customHeight="1">
      <c r="A34" s="236" t="s">
        <v>5</v>
      </c>
      <c r="B34" s="236"/>
      <c r="C34" s="236"/>
      <c r="D34" s="7"/>
      <c r="E34" s="7"/>
    </row>
    <row r="35" spans="1:5" s="1" customFormat="1" ht="18" customHeight="1">
      <c r="A35" s="237">
        <v>241061</v>
      </c>
      <c r="B35" s="237"/>
      <c r="C35" s="237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2">
      <selection activeCell="E24" sqref="E24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47" t="s">
        <v>35</v>
      </c>
      <c r="B2" s="247"/>
      <c r="C2" s="247"/>
      <c r="D2" s="247"/>
      <c r="E2" s="247"/>
      <c r="F2" s="247"/>
      <c r="G2" s="250" t="s">
        <v>36</v>
      </c>
      <c r="H2" s="247"/>
      <c r="I2" s="247"/>
      <c r="J2" s="247"/>
    </row>
    <row r="3" spans="1:10" ht="23.25">
      <c r="A3" s="247" t="s">
        <v>37</v>
      </c>
      <c r="B3" s="247"/>
      <c r="C3" s="247"/>
      <c r="D3" s="247"/>
      <c r="E3" s="247"/>
      <c r="F3" s="247"/>
      <c r="G3" s="250" t="s">
        <v>56</v>
      </c>
      <c r="H3" s="247"/>
      <c r="I3" s="247"/>
      <c r="J3" s="247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42" t="s">
        <v>315</v>
      </c>
      <c r="B5" s="242"/>
      <c r="C5" s="242"/>
      <c r="D5" s="242"/>
      <c r="E5" s="242"/>
      <c r="F5" s="251"/>
      <c r="G5" s="28"/>
      <c r="H5" s="28"/>
      <c r="I5" s="28"/>
      <c r="J5" s="29"/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52" t="s">
        <v>237</v>
      </c>
      <c r="B7" s="252"/>
      <c r="C7" s="252"/>
      <c r="D7" s="252"/>
      <c r="E7" s="252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/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/>
      <c r="B9" s="32"/>
      <c r="C9" s="50"/>
      <c r="D9" s="32"/>
      <c r="E9" s="32"/>
      <c r="F9" s="33"/>
      <c r="G9" s="28"/>
      <c r="H9" s="28"/>
      <c r="I9" s="28"/>
      <c r="J9" s="29"/>
    </row>
    <row r="10" spans="1:10" ht="23.25">
      <c r="A10" s="248" t="s">
        <v>38</v>
      </c>
      <c r="B10" s="248"/>
      <c r="C10" s="248"/>
      <c r="D10" s="248"/>
      <c r="E10" s="248"/>
      <c r="F10" s="31"/>
      <c r="G10" s="28"/>
      <c r="H10" s="28"/>
      <c r="I10" s="28"/>
      <c r="J10" s="35"/>
    </row>
    <row r="11" spans="1:10" ht="23.25">
      <c r="A11" s="50" t="s">
        <v>39</v>
      </c>
      <c r="B11" s="32"/>
      <c r="C11" s="50" t="s">
        <v>40</v>
      </c>
      <c r="D11" s="32"/>
      <c r="E11" s="32"/>
      <c r="F11" s="33" t="s">
        <v>41</v>
      </c>
      <c r="G11" s="28"/>
      <c r="H11" s="28"/>
      <c r="I11" s="28"/>
      <c r="J11" s="34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29"/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249"/>
      <c r="B21" s="249"/>
      <c r="C21" s="249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132"/>
      <c r="C22" s="13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239" t="s">
        <v>316</v>
      </c>
      <c r="B25" s="239"/>
      <c r="C25" s="239"/>
      <c r="D25" s="239"/>
      <c r="E25" s="239"/>
      <c r="F25" s="240"/>
      <c r="G25" s="28"/>
      <c r="H25" s="28"/>
      <c r="I25" s="28"/>
      <c r="J25" s="29">
        <f>SUM(J5-J12)</f>
        <v>0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180</v>
      </c>
    </row>
    <row r="27" spans="1:10" ht="23.25">
      <c r="A27" s="51" t="s">
        <v>42</v>
      </c>
      <c r="B27" s="37"/>
      <c r="C27" s="51"/>
      <c r="D27" s="37"/>
      <c r="E27" s="37"/>
      <c r="F27" s="38"/>
      <c r="G27" s="241" t="s">
        <v>43</v>
      </c>
      <c r="H27" s="242"/>
      <c r="I27" s="242"/>
      <c r="J27" s="242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243" t="s">
        <v>317</v>
      </c>
      <c r="B29" s="243"/>
      <c r="C29" s="243"/>
      <c r="D29" s="243"/>
      <c r="E29" s="243"/>
      <c r="F29" s="244"/>
      <c r="G29" s="245" t="s">
        <v>318</v>
      </c>
      <c r="H29" s="246"/>
      <c r="I29" s="246"/>
      <c r="J29" s="246"/>
    </row>
    <row r="30" spans="1:10" ht="23.25">
      <c r="A30" s="247" t="s">
        <v>238</v>
      </c>
      <c r="B30" s="247"/>
      <c r="C30" s="247"/>
      <c r="D30" s="247"/>
      <c r="E30" s="30"/>
      <c r="F30" s="34"/>
      <c r="G30" s="245" t="s">
        <v>234</v>
      </c>
      <c r="H30" s="246"/>
      <c r="I30" s="246"/>
      <c r="J30" s="246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4">
    <mergeCell ref="A10:E10"/>
    <mergeCell ref="A21:C21"/>
    <mergeCell ref="A2:F2"/>
    <mergeCell ref="G2:J2"/>
    <mergeCell ref="A3:F3"/>
    <mergeCell ref="G3:J3"/>
    <mergeCell ref="A5:F5"/>
    <mergeCell ref="A7:E7"/>
    <mergeCell ref="A25:F25"/>
    <mergeCell ref="G27:J27"/>
    <mergeCell ref="A29:F29"/>
    <mergeCell ref="G29:J29"/>
    <mergeCell ref="A30:D30"/>
    <mergeCell ref="G30:J3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2">
      <selection activeCell="F23" sqref="F23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47" t="s">
        <v>35</v>
      </c>
      <c r="B2" s="247"/>
      <c r="C2" s="247"/>
      <c r="D2" s="247"/>
      <c r="E2" s="247"/>
      <c r="F2" s="247"/>
      <c r="G2" s="250" t="s">
        <v>240</v>
      </c>
      <c r="H2" s="247"/>
      <c r="I2" s="247"/>
      <c r="J2" s="247"/>
    </row>
    <row r="3" spans="1:10" ht="23.25">
      <c r="A3" s="247" t="s">
        <v>37</v>
      </c>
      <c r="B3" s="247"/>
      <c r="C3" s="247"/>
      <c r="D3" s="247"/>
      <c r="E3" s="247"/>
      <c r="F3" s="247"/>
      <c r="G3" s="250" t="s">
        <v>239</v>
      </c>
      <c r="H3" s="247"/>
      <c r="I3" s="247"/>
      <c r="J3" s="247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42" t="s">
        <v>315</v>
      </c>
      <c r="B5" s="242"/>
      <c r="C5" s="242"/>
      <c r="D5" s="242"/>
      <c r="E5" s="242"/>
      <c r="F5" s="251"/>
      <c r="G5" s="28"/>
      <c r="H5" s="28"/>
      <c r="I5" s="28"/>
      <c r="J5" s="29">
        <v>8839569.8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48" t="s">
        <v>38</v>
      </c>
      <c r="B7" s="248"/>
      <c r="C7" s="248"/>
      <c r="D7" s="248"/>
      <c r="E7" s="248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319</v>
      </c>
      <c r="B9" s="32"/>
      <c r="C9" s="50" t="s">
        <v>320</v>
      </c>
      <c r="D9" s="32"/>
      <c r="E9" s="32"/>
      <c r="F9" s="33">
        <v>1500</v>
      </c>
      <c r="G9" s="28"/>
      <c r="H9" s="28"/>
      <c r="I9" s="28"/>
      <c r="J9" s="29"/>
    </row>
    <row r="10" spans="1:10" ht="23.25">
      <c r="A10" s="50" t="s">
        <v>321</v>
      </c>
      <c r="B10" s="32"/>
      <c r="C10" s="50" t="s">
        <v>322</v>
      </c>
      <c r="D10" s="32"/>
      <c r="E10" s="32"/>
      <c r="F10" s="34">
        <v>2682</v>
      </c>
      <c r="G10" s="28"/>
      <c r="H10" s="28"/>
      <c r="I10" s="28"/>
      <c r="J10" s="35"/>
    </row>
    <row r="11" spans="1:10" ht="23.25">
      <c r="A11" s="50"/>
      <c r="B11" s="32"/>
      <c r="C11" s="50" t="s">
        <v>323</v>
      </c>
      <c r="D11" s="32"/>
      <c r="E11" s="32"/>
      <c r="F11" s="34">
        <v>4200</v>
      </c>
      <c r="G11" s="28"/>
      <c r="H11" s="28"/>
      <c r="I11" s="28"/>
      <c r="J11" s="34"/>
    </row>
    <row r="12" spans="1:10" ht="23.25">
      <c r="A12" s="50"/>
      <c r="B12" s="32"/>
      <c r="C12" s="50" t="s">
        <v>324</v>
      </c>
      <c r="D12" s="32"/>
      <c r="E12" s="32"/>
      <c r="F12" s="34">
        <v>8064.48</v>
      </c>
      <c r="G12" s="28"/>
      <c r="H12" s="28"/>
      <c r="I12" s="28"/>
      <c r="J12" s="29"/>
    </row>
    <row r="13" spans="1:10" ht="23.25">
      <c r="A13" s="50" t="s">
        <v>325</v>
      </c>
      <c r="B13" s="32"/>
      <c r="C13" s="50" t="s">
        <v>326</v>
      </c>
      <c r="D13" s="32"/>
      <c r="E13" s="32"/>
      <c r="F13" s="34">
        <v>39950</v>
      </c>
      <c r="G13" s="28"/>
      <c r="H13" s="28"/>
      <c r="I13" s="28"/>
      <c r="J13" s="29"/>
    </row>
    <row r="14" spans="1:10" ht="23.25">
      <c r="A14" s="50"/>
      <c r="B14" s="32"/>
      <c r="C14" s="50" t="s">
        <v>327</v>
      </c>
      <c r="D14" s="32"/>
      <c r="E14" s="32"/>
      <c r="F14" s="34">
        <v>3900</v>
      </c>
      <c r="G14" s="28"/>
      <c r="H14" s="28"/>
      <c r="I14" s="28"/>
      <c r="J14" s="29"/>
    </row>
    <row r="15" spans="1:10" ht="23.25">
      <c r="A15" s="50"/>
      <c r="B15" s="32"/>
      <c r="C15" s="50" t="s">
        <v>328</v>
      </c>
      <c r="D15" s="32"/>
      <c r="E15" s="32"/>
      <c r="F15" s="34">
        <v>3980</v>
      </c>
      <c r="G15" s="28"/>
      <c r="H15" s="28"/>
      <c r="I15" s="28"/>
      <c r="J15" s="29"/>
    </row>
    <row r="16" spans="1:10" ht="23.25">
      <c r="A16" s="50"/>
      <c r="B16" s="32"/>
      <c r="C16" s="50" t="s">
        <v>329</v>
      </c>
      <c r="D16" s="32"/>
      <c r="E16" s="32"/>
      <c r="F16" s="34">
        <v>120</v>
      </c>
      <c r="G16" s="28"/>
      <c r="H16" s="28"/>
      <c r="I16" s="28"/>
      <c r="J16" s="29"/>
    </row>
    <row r="17" spans="1:10" ht="23.25">
      <c r="A17" s="50"/>
      <c r="B17" s="32"/>
      <c r="C17" s="50" t="s">
        <v>330</v>
      </c>
      <c r="D17" s="32"/>
      <c r="E17" s="32"/>
      <c r="F17" s="34">
        <v>199</v>
      </c>
      <c r="G17" s="28"/>
      <c r="H17" s="28"/>
      <c r="I17" s="28"/>
      <c r="J17" s="29"/>
    </row>
    <row r="18" spans="1:10" ht="23.25">
      <c r="A18" s="50"/>
      <c r="B18" s="32"/>
      <c r="C18" s="50" t="s">
        <v>331</v>
      </c>
      <c r="D18" s="32"/>
      <c r="E18" s="32"/>
      <c r="F18" s="34">
        <v>380</v>
      </c>
      <c r="G18" s="28"/>
      <c r="H18" s="28"/>
      <c r="I18" s="28"/>
      <c r="J18" s="29"/>
    </row>
    <row r="19" spans="1:10" ht="23.25">
      <c r="A19" s="50" t="s">
        <v>332</v>
      </c>
      <c r="B19" s="32"/>
      <c r="C19" s="50" t="s">
        <v>333</v>
      </c>
      <c r="D19" s="32"/>
      <c r="E19" s="32"/>
      <c r="F19" s="34">
        <v>13604</v>
      </c>
      <c r="G19" s="28"/>
      <c r="H19" s="28"/>
      <c r="I19" s="28"/>
      <c r="J19" s="29"/>
    </row>
    <row r="20" spans="1:10" ht="23.25">
      <c r="A20" s="50"/>
      <c r="B20" s="32"/>
      <c r="C20" s="50" t="s">
        <v>334</v>
      </c>
      <c r="D20" s="32"/>
      <c r="E20" s="32"/>
      <c r="F20" s="34">
        <v>12697.95</v>
      </c>
      <c r="G20" s="28"/>
      <c r="H20" s="28"/>
      <c r="I20" s="28"/>
      <c r="J20" s="29">
        <v>91277.43</v>
      </c>
    </row>
    <row r="21" spans="1:10" ht="23.25">
      <c r="A21" s="249"/>
      <c r="B21" s="249"/>
      <c r="C21" s="249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132"/>
      <c r="C22" s="13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239" t="s">
        <v>335</v>
      </c>
      <c r="B25" s="239"/>
      <c r="C25" s="239"/>
      <c r="D25" s="239"/>
      <c r="E25" s="239"/>
      <c r="F25" s="240"/>
      <c r="G25" s="28"/>
      <c r="H25" s="28"/>
      <c r="I25" s="28"/>
      <c r="J25" s="29">
        <f>SUM(J5-J20)</f>
        <v>8748292.370000001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180</v>
      </c>
    </row>
    <row r="27" spans="1:10" ht="23.25">
      <c r="A27" s="51" t="s">
        <v>42</v>
      </c>
      <c r="B27" s="37"/>
      <c r="C27" s="51"/>
      <c r="D27" s="37"/>
      <c r="E27" s="37"/>
      <c r="F27" s="38"/>
      <c r="G27" s="241" t="s">
        <v>43</v>
      </c>
      <c r="H27" s="242"/>
      <c r="I27" s="242"/>
      <c r="J27" s="242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243" t="s">
        <v>336</v>
      </c>
      <c r="B29" s="243"/>
      <c r="C29" s="243"/>
      <c r="D29" s="243"/>
      <c r="E29" s="243"/>
      <c r="F29" s="244"/>
      <c r="G29" s="245" t="s">
        <v>337</v>
      </c>
      <c r="H29" s="246"/>
      <c r="I29" s="246"/>
      <c r="J29" s="246"/>
    </row>
    <row r="30" spans="1:10" ht="23.25">
      <c r="A30" s="247" t="s">
        <v>238</v>
      </c>
      <c r="B30" s="247"/>
      <c r="C30" s="247"/>
      <c r="D30" s="247"/>
      <c r="E30" s="30"/>
      <c r="F30" s="34"/>
      <c r="G30" s="245" t="s">
        <v>234</v>
      </c>
      <c r="H30" s="246"/>
      <c r="I30" s="246"/>
      <c r="J30" s="246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2017-01-11T03:45:21Z</cp:lastPrinted>
  <dcterms:created xsi:type="dcterms:W3CDTF">1996-10-14T23:33:28Z</dcterms:created>
  <dcterms:modified xsi:type="dcterms:W3CDTF">2017-01-11T03:52:59Z</dcterms:modified>
  <cp:category/>
  <cp:version/>
  <cp:contentType/>
  <cp:contentStatus/>
</cp:coreProperties>
</file>